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ICING\Pricing Engine\Oncost Schedules\CfD\CfD Quarterly website updates\2021\Nov21\"/>
    </mc:Choice>
  </mc:AlternateContent>
  <xr:revisionPtr revIDLastSave="0" documentId="13_ncr:1_{39094949-DF75-4E18-ADB7-14E75ECA6921}" xr6:coauthVersionLast="46" xr6:coauthVersionMax="46" xr10:uidLastSave="{00000000-0000-0000-0000-000000000000}"/>
  <bookViews>
    <workbookView xWindow="-108" yWindow="-108" windowWidth="23256" windowHeight="12576" xr2:uid="{E24DB074-E6BE-4D3D-ACBC-D25026D7DB81}"/>
  </bookViews>
  <sheets>
    <sheet name="CfD_GEE_Reconciliation" sheetId="1" r:id="rId1"/>
  </sheets>
  <definedNames>
    <definedName name="DME_LocalFile" hidden="1">"True"</definedName>
    <definedName name="EndDate">#REF!</definedName>
    <definedName name="InterimRate">#REF!</definedName>
    <definedName name="LevyPeriod">#REF!</definedName>
    <definedName name="_xlnm.Print_Area" localSheetId="0">CfD_GEE_Reconciliation!$A$1:$Y$101</definedName>
    <definedName name="ReserveFund">#REF!</definedName>
    <definedName name="StartD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" i="1" l="1"/>
  <c r="V102" i="1"/>
  <c r="T102" i="1"/>
  <c r="Z9" i="1"/>
  <c r="R102" i="1"/>
  <c r="H102" i="1"/>
  <c r="D102" i="1"/>
  <c r="L102" i="1"/>
  <c r="P102" i="1"/>
  <c r="N102" i="1"/>
  <c r="J102" i="1"/>
  <c r="F102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9" i="1"/>
  <c r="N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9" i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9" i="1"/>
  <c r="AB9" i="1" l="1"/>
</calcChain>
</file>

<file path=xl/sharedStrings.xml><?xml version="1.0" encoding="utf-8"?>
<sst xmlns="http://schemas.openxmlformats.org/spreadsheetml/2006/main" count="18" uniqueCount="18">
  <si>
    <t>Date</t>
  </si>
  <si>
    <t>Reconciled Daily Levy Rate (£/MWh) *</t>
  </si>
  <si>
    <t>CfD Operational Cost Rate
(£/MWh)</t>
  </si>
  <si>
    <t>Reconciled Eligible Demand (MWh) excluding GEE</t>
  </si>
  <si>
    <t>1st October 2020 to 31st December 2020</t>
  </si>
  <si>
    <t>* The information has been downloaded from the LCCC website published Oct-21</t>
  </si>
  <si>
    <t>CfD Actual Rates - GEE Volume Reconciliation</t>
  </si>
  <si>
    <t>CfD Quarterly Reconciliation
(£/MWh)</t>
  </si>
  <si>
    <t>Previous Quarterly Demand Weighted Rate
(£/MWh)</t>
  </si>
  <si>
    <t>GEE volume impact
(£/MWh)</t>
  </si>
  <si>
    <t>Total</t>
  </si>
  <si>
    <t>Total CfD Cost (£)</t>
  </si>
  <si>
    <t>Revised Quarterly Demand Weighted Rate
(£/MWh)</t>
  </si>
  <si>
    <t>Reconciled Daily Levy Rate including GEE (£/MWh)</t>
  </si>
  <si>
    <t>Total CfD Rate
(£/MWh) including GEE</t>
  </si>
  <si>
    <t>CfD Operational Cost
(£)</t>
  </si>
  <si>
    <t>Reconciled Daily Levy (£) *</t>
  </si>
  <si>
    <t>Reconciled Green Exempt Volume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</si>
</sst>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_(&quot;£&quot;* #,##0.00_);_(&quot;£&quot;* \(#,##0.00\);_(&quot;£&quot;* &quot;-&quot;??_);_(@_)"/>
    <numFmt numFmtId="166" formatCode="&quot;£&quot;#,##0"/>
    <numFmt numFmtId="167" formatCode="_(* #,##0.00_);_(* \(#,##0.00\);_(* &quot;-&quot;??_);_(@_)"/>
    <numFmt numFmtId="168" formatCode="#,##0.000"/>
    <numFmt numFmtId="169" formatCode="#,##0.00000"/>
    <numFmt numFmtId="170" formatCode="&quot;£&quot;#,##0.00"/>
    <numFmt numFmtId="171" formatCode="#,##0.000000"/>
  </numFmts>
  <fonts count="11" x14ac:knownFonts="1"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0"/>
      <name val="Calibri"/>
      <family val="2"/>
      <scheme val="minor"/>
    </font>
    <font>
      <b/>
      <sz val="11"/>
      <color indexed="52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002F5F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" fillId="0" borderId="0"/>
    <xf numFmtId="0" fontId="5" fillId="4" borderId="3"/>
    <xf numFmtId="0" fontId="8" fillId="6" borderId="1"/>
  </cellStyleXfs>
  <cellXfs count="23">
    <xf numFmtId="0" fontId="0" fillId="0" borderId="0" xfId="0"/>
    <xf numFmtId="0" fontId="2" fillId="2" borderId="0" xfId="0" applyFont="1" applyFill="1"/>
    <xf numFmtId="0" fontId="4" fillId="3" borderId="2" xfId="3" applyFont="1" applyFill="1" applyBorder="1" applyAlignment="1">
      <alignment horizontal="center" vertical="center" wrapText="1"/>
    </xf>
    <xf numFmtId="0" fontId="4" fillId="2" borderId="0" xfId="4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0" xfId="3" applyFont="1" applyFill="1" applyAlignment="1">
      <alignment horizontal="center" vertical="center" wrapText="1"/>
    </xf>
    <xf numFmtId="14" fontId="2" fillId="5" borderId="4" xfId="3" applyNumberFormat="1" applyFont="1" applyFill="1" applyBorder="1" applyAlignment="1">
      <alignment horizontal="center" vertical="center"/>
    </xf>
    <xf numFmtId="14" fontId="9" fillId="2" borderId="0" xfId="5" applyNumberFormat="1" applyFont="1" applyFill="1" applyBorder="1" applyAlignment="1">
      <alignment horizontal="center"/>
    </xf>
    <xf numFmtId="164" fontId="2" fillId="7" borderId="5" xfId="3" applyNumberFormat="1" applyFont="1" applyFill="1" applyBorder="1" applyAlignment="1">
      <alignment horizontal="center" vertical="center" wrapText="1"/>
    </xf>
    <xf numFmtId="164" fontId="9" fillId="2" borderId="0" xfId="5" applyNumberFormat="1" applyFont="1" applyFill="1" applyBorder="1" applyAlignment="1">
      <alignment horizontal="center"/>
    </xf>
    <xf numFmtId="166" fontId="9" fillId="5" borderId="2" xfId="2" applyNumberFormat="1" applyFont="1" applyFill="1" applyBorder="1" applyAlignment="1">
      <alignment horizontal="center"/>
    </xf>
    <xf numFmtId="166" fontId="9" fillId="2" borderId="0" xfId="2" applyNumberFormat="1" applyFont="1" applyFill="1" applyBorder="1" applyAlignment="1">
      <alignment horizontal="center"/>
    </xf>
    <xf numFmtId="3" fontId="2" fillId="7" borderId="5" xfId="1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horizontal="center"/>
    </xf>
    <xf numFmtId="3" fontId="9" fillId="2" borderId="0" xfId="5" applyNumberFormat="1" applyFont="1" applyFill="1" applyBorder="1" applyAlignment="1">
      <alignment horizontal="center"/>
    </xf>
    <xf numFmtId="168" fontId="9" fillId="5" borderId="2" xfId="5" applyNumberFormat="1" applyFont="1" applyFill="1" applyBorder="1" applyAlignment="1">
      <alignment horizontal="center"/>
    </xf>
    <xf numFmtId="168" fontId="2" fillId="5" borderId="2" xfId="1" applyNumberFormat="1" applyFont="1" applyFill="1" applyBorder="1" applyAlignment="1">
      <alignment horizontal="center" vertical="center" wrapText="1"/>
    </xf>
    <xf numFmtId="3" fontId="2" fillId="7" borderId="2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169" fontId="2" fillId="2" borderId="0" xfId="0" applyNumberFormat="1" applyFont="1" applyFill="1"/>
    <xf numFmtId="164" fontId="2" fillId="2" borderId="0" xfId="0" applyNumberFormat="1" applyFont="1" applyFill="1"/>
    <xf numFmtId="171" fontId="2" fillId="2" borderId="0" xfId="0" applyNumberFormat="1" applyFont="1" applyFill="1"/>
    <xf numFmtId="170" fontId="2" fillId="2" borderId="0" xfId="0" applyNumberFormat="1" applyFont="1" applyFill="1"/>
  </cellXfs>
  <cellStyles count="6">
    <cellStyle name="Calculation 2 2" xfId="4" xr:uid="{30ADF1F2-79E3-4DE3-B76B-AF2CC8CB1E74}"/>
    <cellStyle name="Calculation 5" xfId="5" xr:uid="{39A2E922-5019-4498-BDD1-AB993E2E2B74}"/>
    <cellStyle name="Comma" xfId="1" builtinId="3"/>
    <cellStyle name="Currency" xfId="2" builtinId="4"/>
    <cellStyle name="Normal" xfId="0" builtinId="0"/>
    <cellStyle name="Normal 214 2" xfId="3" xr:uid="{2545C454-E464-4EDA-81F4-A5A14EED9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1308047</xdr:colOff>
      <xdr:row>1</xdr:row>
      <xdr:rowOff>0</xdr:rowOff>
    </xdr:from>
    <xdr:to>
      <xdr:col>21</xdr:col>
      <xdr:colOff>1482804</xdr:colOff>
      <xdr:row>2</xdr:row>
      <xdr:rowOff>1174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2F4F85-C2B9-447F-8F2C-176C033FF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0807" y="182880"/>
          <a:ext cx="5173477" cy="465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D050-AEF8-4071-B762-C895105A6EC6}">
  <sheetPr>
    <pageSetUpPr fitToPage="1"/>
  </sheetPr>
  <dimension ref="B2:AB103"/>
  <sheetViews>
    <sheetView tabSelected="1" zoomScale="85" zoomScaleNormal="85" workbookViewId="0"/>
  </sheetViews>
  <sheetFormatPr defaultColWidth="9.109375" defaultRowHeight="14.4" x14ac:dyDescent="0.3"/>
  <cols>
    <col min="1" max="1" width="2.6640625" style="1" customWidth="1"/>
    <col min="2" max="2" width="22.88671875" style="1" customWidth="1"/>
    <col min="3" max="3" width="1.33203125" style="1" customWidth="1"/>
    <col min="4" max="4" width="22.88671875" style="1" customWidth="1"/>
    <col min="5" max="5" width="1.33203125" style="1" customWidth="1"/>
    <col min="6" max="6" width="22.88671875" style="1" customWidth="1"/>
    <col min="7" max="7" width="1.33203125" style="1" customWidth="1"/>
    <col min="8" max="8" width="22.88671875" style="1" customWidth="1"/>
    <col min="9" max="9" width="1.33203125" style="1" customWidth="1"/>
    <col min="10" max="10" width="22.88671875" style="1" customWidth="1"/>
    <col min="11" max="11" width="1.44140625" style="1" customWidth="1"/>
    <col min="12" max="12" width="22.88671875" style="1" customWidth="1"/>
    <col min="13" max="13" width="1.44140625" style="1" customWidth="1"/>
    <col min="14" max="14" width="22.88671875" style="1" customWidth="1"/>
    <col min="15" max="15" width="1.44140625" style="1" customWidth="1"/>
    <col min="16" max="16" width="22.88671875" style="1" customWidth="1"/>
    <col min="17" max="17" width="1.44140625" style="1" customWidth="1"/>
    <col min="18" max="18" width="22.88671875" style="1" customWidth="1"/>
    <col min="19" max="19" width="1.33203125" style="1" customWidth="1"/>
    <col min="20" max="20" width="22.88671875" style="1" customWidth="1"/>
    <col min="21" max="21" width="1.44140625" style="1" customWidth="1"/>
    <col min="22" max="22" width="21.6640625" style="1" customWidth="1"/>
    <col min="23" max="23" width="2.6640625" style="1" customWidth="1"/>
    <col min="24" max="24" width="21.6640625" style="1" customWidth="1"/>
    <col min="25" max="25" width="1.44140625" style="1" customWidth="1"/>
    <col min="26" max="26" width="21.6640625" style="1" customWidth="1"/>
    <col min="27" max="27" width="1.44140625" style="1" customWidth="1"/>
    <col min="28" max="28" width="21.6640625" style="1" customWidth="1"/>
    <col min="29" max="29" width="2.88671875" style="1" customWidth="1"/>
    <col min="30" max="16384" width="9.109375" style="1"/>
  </cols>
  <sheetData>
    <row r="2" spans="2:28" ht="36.6" x14ac:dyDescent="0.7">
      <c r="B2" s="18" t="s">
        <v>6</v>
      </c>
      <c r="C2" s="18"/>
      <c r="D2" s="18"/>
      <c r="E2" s="18"/>
      <c r="F2" s="18"/>
    </row>
    <row r="3" spans="2:28" x14ac:dyDescent="0.3">
      <c r="B3" s="1" t="s">
        <v>4</v>
      </c>
    </row>
    <row r="5" spans="2:28" x14ac:dyDescent="0.3">
      <c r="B5" s="1" t="s">
        <v>5</v>
      </c>
    </row>
    <row r="6" spans="2:28" ht="15" thickBot="1" x14ac:dyDescent="0.35"/>
    <row r="7" spans="2:28" s="4" customFormat="1" ht="54.75" customHeight="1" thickBot="1" x14ac:dyDescent="0.35">
      <c r="B7" s="2" t="s">
        <v>0</v>
      </c>
      <c r="C7" s="3"/>
      <c r="D7" s="2" t="s">
        <v>1</v>
      </c>
      <c r="E7" s="3"/>
      <c r="F7" s="2" t="s">
        <v>16</v>
      </c>
      <c r="G7" s="3"/>
      <c r="H7" s="2" t="s">
        <v>2</v>
      </c>
      <c r="I7" s="3"/>
      <c r="J7" s="2" t="s">
        <v>15</v>
      </c>
      <c r="K7" s="3"/>
      <c r="L7" s="2" t="s">
        <v>7</v>
      </c>
      <c r="M7" s="3"/>
      <c r="N7" s="2" t="s">
        <v>11</v>
      </c>
      <c r="O7" s="3"/>
      <c r="P7" s="2" t="s">
        <v>3</v>
      </c>
      <c r="Q7" s="3"/>
      <c r="R7" s="2" t="s">
        <v>17</v>
      </c>
      <c r="S7" s="3"/>
      <c r="T7" s="2" t="s">
        <v>13</v>
      </c>
      <c r="U7" s="3"/>
      <c r="V7" s="2" t="s">
        <v>14</v>
      </c>
      <c r="X7" s="2" t="s">
        <v>12</v>
      </c>
      <c r="Z7" s="2" t="s">
        <v>8</v>
      </c>
      <c r="AB7" s="2" t="s">
        <v>9</v>
      </c>
    </row>
    <row r="8" spans="2:28" ht="6.75" customHeight="1" thickBot="1" x14ac:dyDescent="0.35">
      <c r="B8" s="5"/>
      <c r="C8" s="3"/>
      <c r="D8" s="5"/>
      <c r="E8" s="3"/>
      <c r="F8" s="5"/>
      <c r="G8" s="3"/>
      <c r="H8" s="5"/>
      <c r="I8" s="3"/>
      <c r="J8" s="5"/>
      <c r="K8" s="3"/>
      <c r="L8" s="5"/>
      <c r="M8" s="3"/>
      <c r="N8" s="5"/>
      <c r="O8" s="3"/>
      <c r="P8" s="5"/>
      <c r="Q8" s="3"/>
      <c r="R8" s="5"/>
      <c r="S8" s="3"/>
      <c r="T8" s="5"/>
      <c r="U8" s="3"/>
      <c r="V8" s="5"/>
      <c r="X8" s="3"/>
    </row>
    <row r="9" spans="2:28" ht="15" thickBot="1" x14ac:dyDescent="0.35">
      <c r="B9" s="6">
        <v>44105</v>
      </c>
      <c r="C9" s="7"/>
      <c r="D9" s="8">
        <v>5.7096</v>
      </c>
      <c r="E9" s="9"/>
      <c r="F9" s="10">
        <f>D9*P9</f>
        <v>4285153.8330119997</v>
      </c>
      <c r="G9" s="9"/>
      <c r="H9" s="8">
        <v>6.1400000000000003E-2</v>
      </c>
      <c r="I9" s="9"/>
      <c r="J9" s="10">
        <f>H9*P9</f>
        <v>46081.764983000001</v>
      </c>
      <c r="K9" s="9"/>
      <c r="L9" s="15">
        <f t="shared" ref="L9:L40" si="0">D9+H9</f>
        <v>5.7709999999999999</v>
      </c>
      <c r="M9" s="9"/>
      <c r="N9" s="10">
        <f t="shared" ref="N9:N40" si="1">(D9+H9)*P9</f>
        <v>4331235.597995</v>
      </c>
      <c r="O9" s="11"/>
      <c r="P9" s="12">
        <v>750517.34499999997</v>
      </c>
      <c r="Q9" s="13"/>
      <c r="R9" s="17">
        <v>32294.756000000001</v>
      </c>
      <c r="S9" s="14"/>
      <c r="T9" s="15">
        <f>F9/(P9-R9)</f>
        <v>5.9663311884667003</v>
      </c>
      <c r="U9" s="14"/>
      <c r="V9" s="15">
        <f>T9+H9</f>
        <v>6.0277311884667002</v>
      </c>
      <c r="X9" s="16">
        <f>V102</f>
        <v>9.2605164693700512</v>
      </c>
      <c r="Z9" s="16">
        <f>SUM(N9:N100)/(SUM(P9:P100))</f>
        <v>8.8940588150801112</v>
      </c>
      <c r="AB9" s="16">
        <f>X9-Z9</f>
        <v>0.36645765428994004</v>
      </c>
    </row>
    <row r="10" spans="2:28" ht="15" thickBot="1" x14ac:dyDescent="0.35">
      <c r="B10" s="6">
        <v>44106</v>
      </c>
      <c r="C10" s="7"/>
      <c r="D10" s="8">
        <v>10.0341</v>
      </c>
      <c r="E10" s="9"/>
      <c r="F10" s="10">
        <f t="shared" ref="F10:F73" si="2">D10*P10</f>
        <v>7734607.5184974009</v>
      </c>
      <c r="G10" s="9"/>
      <c r="H10" s="8">
        <v>6.1400000000000003E-2</v>
      </c>
      <c r="I10" s="9"/>
      <c r="J10" s="10">
        <f t="shared" ref="J10:J73" si="3">H10*P10</f>
        <v>47329.097939600004</v>
      </c>
      <c r="K10" s="9"/>
      <c r="L10" s="15">
        <f t="shared" si="0"/>
        <v>10.095500000000001</v>
      </c>
      <c r="M10" s="9"/>
      <c r="N10" s="10">
        <f t="shared" si="1"/>
        <v>7781936.6164370012</v>
      </c>
      <c r="O10" s="11"/>
      <c r="P10" s="12">
        <v>770832.21400000004</v>
      </c>
      <c r="Q10" s="13"/>
      <c r="R10" s="17">
        <v>32294.756000000001</v>
      </c>
      <c r="S10" s="14"/>
      <c r="T10" s="15">
        <f t="shared" ref="T10:T73" si="4">F10/(P10-R10)</f>
        <v>10.472870989432471</v>
      </c>
      <c r="U10" s="14"/>
      <c r="V10" s="15">
        <f t="shared" ref="V10:V73" si="5">T10+H10</f>
        <v>10.534270989432471</v>
      </c>
    </row>
    <row r="11" spans="2:28" ht="15" thickBot="1" x14ac:dyDescent="0.35">
      <c r="B11" s="6">
        <v>44107</v>
      </c>
      <c r="C11" s="7"/>
      <c r="D11" s="8">
        <v>10.917999999999999</v>
      </c>
      <c r="E11" s="9"/>
      <c r="F11" s="10">
        <f t="shared" si="2"/>
        <v>7840051.9099019989</v>
      </c>
      <c r="G11" s="9"/>
      <c r="H11" s="8">
        <v>6.1400000000000003E-2</v>
      </c>
      <c r="I11" s="9"/>
      <c r="J11" s="10">
        <f t="shared" si="3"/>
        <v>44090.418324599996</v>
      </c>
      <c r="K11" s="9"/>
      <c r="L11" s="15">
        <f t="shared" si="0"/>
        <v>10.9794</v>
      </c>
      <c r="M11" s="9"/>
      <c r="N11" s="10">
        <f t="shared" si="1"/>
        <v>7884142.3282265998</v>
      </c>
      <c r="O11" s="11"/>
      <c r="P11" s="12">
        <v>718084.98899999994</v>
      </c>
      <c r="Q11" s="13"/>
      <c r="R11" s="17">
        <v>32294.756000000001</v>
      </c>
      <c r="S11" s="14"/>
      <c r="T11" s="15">
        <f t="shared" si="4"/>
        <v>11.432142851620345</v>
      </c>
      <c r="U11" s="14"/>
      <c r="V11" s="15">
        <f t="shared" si="5"/>
        <v>11.493542851620346</v>
      </c>
      <c r="X11" s="21"/>
    </row>
    <row r="12" spans="2:28" ht="15" thickBot="1" x14ac:dyDescent="0.35">
      <c r="B12" s="6">
        <v>44108</v>
      </c>
      <c r="C12" s="7"/>
      <c r="D12" s="8">
        <v>10.515000000000001</v>
      </c>
      <c r="E12" s="9"/>
      <c r="F12" s="10">
        <f t="shared" si="2"/>
        <v>7451005.1496299999</v>
      </c>
      <c r="G12" s="9"/>
      <c r="H12" s="8">
        <v>6.1400000000000003E-2</v>
      </c>
      <c r="I12" s="9"/>
      <c r="J12" s="10">
        <f t="shared" si="3"/>
        <v>43508.4846588</v>
      </c>
      <c r="K12" s="9"/>
      <c r="L12" s="15">
        <f t="shared" si="0"/>
        <v>10.576400000000001</v>
      </c>
      <c r="M12" s="9"/>
      <c r="N12" s="10">
        <f t="shared" si="1"/>
        <v>7494513.6342888009</v>
      </c>
      <c r="O12" s="11"/>
      <c r="P12" s="12">
        <v>708607.24199999997</v>
      </c>
      <c r="Q12" s="13"/>
      <c r="R12" s="17">
        <v>32294.756000000001</v>
      </c>
      <c r="S12" s="14"/>
      <c r="T12" s="15">
        <f t="shared" si="4"/>
        <v>11.017104228990977</v>
      </c>
      <c r="U12" s="14"/>
      <c r="V12" s="15">
        <f t="shared" si="5"/>
        <v>11.078504228990978</v>
      </c>
      <c r="X12" s="21"/>
    </row>
    <row r="13" spans="2:28" ht="15" thickBot="1" x14ac:dyDescent="0.35">
      <c r="B13" s="6">
        <v>44109</v>
      </c>
      <c r="C13" s="7"/>
      <c r="D13" s="8">
        <v>7.7457000000000003</v>
      </c>
      <c r="E13" s="9"/>
      <c r="F13" s="10">
        <f t="shared" si="2"/>
        <v>5950169.0583747001</v>
      </c>
      <c r="G13" s="9"/>
      <c r="H13" s="8">
        <v>6.1400000000000003E-2</v>
      </c>
      <c r="I13" s="9"/>
      <c r="J13" s="10">
        <f t="shared" si="3"/>
        <v>47166.864219400006</v>
      </c>
      <c r="K13" s="9"/>
      <c r="L13" s="15">
        <f t="shared" si="0"/>
        <v>7.8071000000000002</v>
      </c>
      <c r="M13" s="9"/>
      <c r="N13" s="10">
        <f t="shared" si="1"/>
        <v>5997335.9225941002</v>
      </c>
      <c r="O13" s="11"/>
      <c r="P13" s="12">
        <v>768189.97100000002</v>
      </c>
      <c r="Q13" s="13"/>
      <c r="R13" s="17">
        <v>32294.756000000001</v>
      </c>
      <c r="S13" s="14"/>
      <c r="T13" s="15">
        <f t="shared" si="4"/>
        <v>8.0856199865013387</v>
      </c>
      <c r="U13" s="14"/>
      <c r="V13" s="15">
        <f t="shared" si="5"/>
        <v>8.1470199865013395</v>
      </c>
      <c r="X13" s="22"/>
    </row>
    <row r="14" spans="2:28" ht="15" thickBot="1" x14ac:dyDescent="0.35">
      <c r="B14" s="6">
        <v>44110</v>
      </c>
      <c r="C14" s="7"/>
      <c r="D14" s="8">
        <v>8.1786999999999992</v>
      </c>
      <c r="E14" s="9"/>
      <c r="F14" s="10">
        <f t="shared" si="2"/>
        <v>6315481.0814326992</v>
      </c>
      <c r="G14" s="9"/>
      <c r="H14" s="8">
        <v>6.1400000000000003E-2</v>
      </c>
      <c r="I14" s="9"/>
      <c r="J14" s="10">
        <f t="shared" si="3"/>
        <v>47412.246249399999</v>
      </c>
      <c r="K14" s="9"/>
      <c r="L14" s="15">
        <f t="shared" si="0"/>
        <v>8.2401</v>
      </c>
      <c r="M14" s="9"/>
      <c r="N14" s="10">
        <f t="shared" si="1"/>
        <v>6362893.3276820993</v>
      </c>
      <c r="O14" s="11"/>
      <c r="P14" s="12">
        <v>772186.42099999997</v>
      </c>
      <c r="Q14" s="13"/>
      <c r="R14" s="17">
        <v>32294.756000000001</v>
      </c>
      <c r="S14" s="14"/>
      <c r="T14" s="15">
        <f t="shared" si="4"/>
        <v>8.5356835063585965</v>
      </c>
      <c r="U14" s="14"/>
      <c r="V14" s="15">
        <f t="shared" si="5"/>
        <v>8.5970835063585973</v>
      </c>
    </row>
    <row r="15" spans="2:28" ht="15" thickBot="1" x14ac:dyDescent="0.35">
      <c r="B15" s="6">
        <v>44111</v>
      </c>
      <c r="C15" s="7"/>
      <c r="D15" s="8">
        <v>11.045199999999999</v>
      </c>
      <c r="E15" s="9"/>
      <c r="F15" s="10">
        <f t="shared" si="2"/>
        <v>8521838.2387959994</v>
      </c>
      <c r="G15" s="9"/>
      <c r="H15" s="8">
        <v>6.1400000000000003E-2</v>
      </c>
      <c r="I15" s="9"/>
      <c r="J15" s="10">
        <f t="shared" si="3"/>
        <v>47372.692922000002</v>
      </c>
      <c r="K15" s="9"/>
      <c r="L15" s="15">
        <f t="shared" si="0"/>
        <v>11.1066</v>
      </c>
      <c r="M15" s="9"/>
      <c r="N15" s="10">
        <f t="shared" si="1"/>
        <v>8569210.9317179993</v>
      </c>
      <c r="O15" s="11"/>
      <c r="P15" s="12">
        <v>771542.23</v>
      </c>
      <c r="Q15" s="13"/>
      <c r="R15" s="17">
        <v>32294.756000000001</v>
      </c>
      <c r="S15" s="14"/>
      <c r="T15" s="15">
        <f t="shared" si="4"/>
        <v>11.527720470501061</v>
      </c>
      <c r="U15" s="14"/>
      <c r="V15" s="15">
        <f t="shared" si="5"/>
        <v>11.589120470501062</v>
      </c>
    </row>
    <row r="16" spans="2:28" ht="15" thickBot="1" x14ac:dyDescent="0.35">
      <c r="B16" s="6">
        <v>44112</v>
      </c>
      <c r="C16" s="7"/>
      <c r="D16" s="8">
        <v>8.7832000000000008</v>
      </c>
      <c r="E16" s="9"/>
      <c r="F16" s="10">
        <f t="shared" si="2"/>
        <v>6818210.0853384007</v>
      </c>
      <c r="G16" s="9"/>
      <c r="H16" s="8">
        <v>6.1400000000000003E-2</v>
      </c>
      <c r="I16" s="9"/>
      <c r="J16" s="10">
        <f t="shared" si="3"/>
        <v>47663.505241800005</v>
      </c>
      <c r="K16" s="9"/>
      <c r="L16" s="15">
        <f t="shared" si="0"/>
        <v>8.8446000000000016</v>
      </c>
      <c r="M16" s="9"/>
      <c r="N16" s="10">
        <f t="shared" si="1"/>
        <v>6865873.5905802017</v>
      </c>
      <c r="O16" s="11"/>
      <c r="P16" s="12">
        <v>776278.58700000006</v>
      </c>
      <c r="Q16" s="13"/>
      <c r="R16" s="17">
        <v>32294.756000000001</v>
      </c>
      <c r="S16" s="14"/>
      <c r="T16" s="15">
        <f t="shared" si="4"/>
        <v>9.1644600342643745</v>
      </c>
      <c r="U16" s="14"/>
      <c r="V16" s="15">
        <f t="shared" si="5"/>
        <v>9.2258600342643753</v>
      </c>
    </row>
    <row r="17" spans="2:22" ht="15" thickBot="1" x14ac:dyDescent="0.35">
      <c r="B17" s="6">
        <v>44113</v>
      </c>
      <c r="C17" s="7"/>
      <c r="D17" s="8">
        <v>10.2197</v>
      </c>
      <c r="E17" s="9"/>
      <c r="F17" s="10">
        <f t="shared" si="2"/>
        <v>7900586.1666869</v>
      </c>
      <c r="G17" s="9"/>
      <c r="H17" s="8">
        <v>6.1400000000000003E-2</v>
      </c>
      <c r="I17" s="9"/>
      <c r="J17" s="10">
        <f t="shared" si="3"/>
        <v>47466.754467800005</v>
      </c>
      <c r="K17" s="9"/>
      <c r="L17" s="15">
        <f t="shared" si="0"/>
        <v>10.2811</v>
      </c>
      <c r="M17" s="9"/>
      <c r="N17" s="10">
        <f t="shared" si="1"/>
        <v>7948052.9211547002</v>
      </c>
      <c r="O17" s="11"/>
      <c r="P17" s="12">
        <v>773074.17700000003</v>
      </c>
      <c r="Q17" s="13"/>
      <c r="R17" s="17">
        <v>32294.756000000001</v>
      </c>
      <c r="S17" s="14"/>
      <c r="T17" s="15">
        <f t="shared" si="4"/>
        <v>10.665234404084371</v>
      </c>
      <c r="U17" s="14"/>
      <c r="V17" s="15">
        <f t="shared" si="5"/>
        <v>10.726634404084372</v>
      </c>
    </row>
    <row r="18" spans="2:22" ht="15" thickBot="1" x14ac:dyDescent="0.35">
      <c r="B18" s="6">
        <v>44114</v>
      </c>
      <c r="C18" s="7"/>
      <c r="D18" s="8">
        <v>12.5596</v>
      </c>
      <c r="E18" s="9"/>
      <c r="F18" s="10">
        <f t="shared" si="2"/>
        <v>9096973.3412863985</v>
      </c>
      <c r="G18" s="9"/>
      <c r="H18" s="8">
        <v>6.1400000000000003E-2</v>
      </c>
      <c r="I18" s="9"/>
      <c r="J18" s="10">
        <f t="shared" si="3"/>
        <v>44472.289177600003</v>
      </c>
      <c r="K18" s="9"/>
      <c r="L18" s="15">
        <f t="shared" si="0"/>
        <v>12.621</v>
      </c>
      <c r="M18" s="9"/>
      <c r="N18" s="10">
        <f t="shared" si="1"/>
        <v>9141445.6304640006</v>
      </c>
      <c r="O18" s="11"/>
      <c r="P18" s="12">
        <v>724304.38399999996</v>
      </c>
      <c r="Q18" s="13"/>
      <c r="R18" s="17">
        <v>32294.756000000001</v>
      </c>
      <c r="S18" s="14"/>
      <c r="T18" s="15">
        <f t="shared" si="4"/>
        <v>13.145732332623556</v>
      </c>
      <c r="U18" s="14"/>
      <c r="V18" s="15">
        <f t="shared" si="5"/>
        <v>13.207132332623557</v>
      </c>
    </row>
    <row r="19" spans="2:22" ht="15" thickBot="1" x14ac:dyDescent="0.35">
      <c r="B19" s="6">
        <v>44115</v>
      </c>
      <c r="C19" s="7"/>
      <c r="D19" s="8">
        <v>10.6395</v>
      </c>
      <c r="E19" s="9"/>
      <c r="F19" s="10">
        <f t="shared" si="2"/>
        <v>7454455.9604759999</v>
      </c>
      <c r="G19" s="9"/>
      <c r="H19" s="8">
        <v>6.1400000000000003E-2</v>
      </c>
      <c r="I19" s="9"/>
      <c r="J19" s="10">
        <f t="shared" si="3"/>
        <v>43019.276843200001</v>
      </c>
      <c r="K19" s="9"/>
      <c r="L19" s="15">
        <f t="shared" si="0"/>
        <v>10.700900000000001</v>
      </c>
      <c r="M19" s="9"/>
      <c r="N19" s="10">
        <f t="shared" si="1"/>
        <v>7497475.2373192003</v>
      </c>
      <c r="O19" s="11"/>
      <c r="P19" s="12">
        <v>700639.68799999997</v>
      </c>
      <c r="Q19" s="13"/>
      <c r="R19" s="17">
        <v>32294.756000000001</v>
      </c>
      <c r="S19" s="14"/>
      <c r="T19" s="15">
        <f t="shared" si="4"/>
        <v>11.153605875590003</v>
      </c>
      <c r="U19" s="14"/>
      <c r="V19" s="15">
        <f t="shared" si="5"/>
        <v>11.215005875590004</v>
      </c>
    </row>
    <row r="20" spans="2:22" ht="15" thickBot="1" x14ac:dyDescent="0.35">
      <c r="B20" s="6">
        <v>44116</v>
      </c>
      <c r="C20" s="7"/>
      <c r="D20" s="8">
        <v>7.1542000000000003</v>
      </c>
      <c r="E20" s="9"/>
      <c r="F20" s="10">
        <f t="shared" si="2"/>
        <v>5730218.7530025998</v>
      </c>
      <c r="G20" s="9"/>
      <c r="H20" s="8">
        <v>6.1400000000000003E-2</v>
      </c>
      <c r="I20" s="9"/>
      <c r="J20" s="10">
        <f t="shared" si="3"/>
        <v>49178.864364200002</v>
      </c>
      <c r="K20" s="9"/>
      <c r="L20" s="15">
        <f t="shared" si="0"/>
        <v>7.2156000000000002</v>
      </c>
      <c r="M20" s="9"/>
      <c r="N20" s="10">
        <f t="shared" si="1"/>
        <v>5779397.6173668001</v>
      </c>
      <c r="O20" s="11"/>
      <c r="P20" s="12">
        <v>800958.70299999998</v>
      </c>
      <c r="Q20" s="13"/>
      <c r="R20" s="17">
        <v>32294.756000000001</v>
      </c>
      <c r="S20" s="14"/>
      <c r="T20" s="15">
        <f t="shared" si="4"/>
        <v>7.4547775726530858</v>
      </c>
      <c r="U20" s="14"/>
      <c r="V20" s="15">
        <f t="shared" si="5"/>
        <v>7.5161775726530857</v>
      </c>
    </row>
    <row r="21" spans="2:22" ht="15" thickBot="1" x14ac:dyDescent="0.35">
      <c r="B21" s="6">
        <v>44117</v>
      </c>
      <c r="C21" s="7"/>
      <c r="D21" s="8">
        <v>8.3340999999999994</v>
      </c>
      <c r="E21" s="9"/>
      <c r="F21" s="10">
        <f t="shared" si="2"/>
        <v>6750281.9771460993</v>
      </c>
      <c r="G21" s="9"/>
      <c r="H21" s="8">
        <v>6.1400000000000003E-2</v>
      </c>
      <c r="I21" s="9"/>
      <c r="J21" s="10">
        <f t="shared" si="3"/>
        <v>49731.502309399999</v>
      </c>
      <c r="K21" s="9"/>
      <c r="L21" s="15">
        <f t="shared" si="0"/>
        <v>8.3955000000000002</v>
      </c>
      <c r="M21" s="9"/>
      <c r="N21" s="10">
        <f t="shared" si="1"/>
        <v>6800013.4794554999</v>
      </c>
      <c r="O21" s="11"/>
      <c r="P21" s="12">
        <v>809959.321</v>
      </c>
      <c r="Q21" s="13"/>
      <c r="R21" s="17">
        <v>32294.756000000001</v>
      </c>
      <c r="S21" s="14"/>
      <c r="T21" s="15">
        <f t="shared" si="4"/>
        <v>8.6801974539576712</v>
      </c>
      <c r="U21" s="14"/>
      <c r="V21" s="15">
        <f t="shared" si="5"/>
        <v>8.741597453957672</v>
      </c>
    </row>
    <row r="22" spans="2:22" ht="15" thickBot="1" x14ac:dyDescent="0.35">
      <c r="B22" s="6">
        <v>44118</v>
      </c>
      <c r="C22" s="7"/>
      <c r="D22" s="8">
        <v>8.0319000000000003</v>
      </c>
      <c r="E22" s="9"/>
      <c r="F22" s="10">
        <f t="shared" si="2"/>
        <v>6425053.1699082004</v>
      </c>
      <c r="G22" s="9"/>
      <c r="H22" s="8">
        <v>6.1400000000000003E-2</v>
      </c>
      <c r="I22" s="9"/>
      <c r="J22" s="10">
        <f t="shared" si="3"/>
        <v>49116.431309200001</v>
      </c>
      <c r="K22" s="9"/>
      <c r="L22" s="15">
        <f t="shared" si="0"/>
        <v>8.093300000000001</v>
      </c>
      <c r="M22" s="9"/>
      <c r="N22" s="10">
        <f t="shared" si="1"/>
        <v>6474169.6012174012</v>
      </c>
      <c r="O22" s="11"/>
      <c r="P22" s="12">
        <v>799941.87800000003</v>
      </c>
      <c r="Q22" s="13"/>
      <c r="R22" s="17">
        <v>32294.756000000001</v>
      </c>
      <c r="S22" s="14"/>
      <c r="T22" s="15">
        <f t="shared" si="4"/>
        <v>8.3698003754232797</v>
      </c>
      <c r="U22" s="14"/>
      <c r="V22" s="15">
        <f t="shared" si="5"/>
        <v>8.4312003754232805</v>
      </c>
    </row>
    <row r="23" spans="2:22" ht="15" thickBot="1" x14ac:dyDescent="0.35">
      <c r="B23" s="6">
        <v>44119</v>
      </c>
      <c r="C23" s="7"/>
      <c r="D23" s="8">
        <v>5.6929999999999996</v>
      </c>
      <c r="E23" s="9"/>
      <c r="F23" s="10">
        <f t="shared" si="2"/>
        <v>4565665.0920659993</v>
      </c>
      <c r="G23" s="9"/>
      <c r="H23" s="8">
        <v>6.1400000000000003E-2</v>
      </c>
      <c r="I23" s="9"/>
      <c r="J23" s="10">
        <f t="shared" si="3"/>
        <v>49241.495986800001</v>
      </c>
      <c r="K23" s="9"/>
      <c r="L23" s="15">
        <f t="shared" si="0"/>
        <v>5.7543999999999995</v>
      </c>
      <c r="M23" s="9"/>
      <c r="N23" s="10">
        <f t="shared" si="1"/>
        <v>4614906.5880527999</v>
      </c>
      <c r="O23" s="11"/>
      <c r="P23" s="12">
        <v>801978.76199999999</v>
      </c>
      <c r="Q23" s="13"/>
      <c r="R23" s="17">
        <v>32294.756000000001</v>
      </c>
      <c r="S23" s="14"/>
      <c r="T23" s="15">
        <f t="shared" si="4"/>
        <v>5.93186951589845</v>
      </c>
      <c r="U23" s="14"/>
      <c r="V23" s="15">
        <f t="shared" si="5"/>
        <v>5.9932695158984499</v>
      </c>
    </row>
    <row r="24" spans="2:22" ht="15" thickBot="1" x14ac:dyDescent="0.35">
      <c r="B24" s="6">
        <v>44120</v>
      </c>
      <c r="C24" s="7"/>
      <c r="D24" s="8">
        <v>3.2037</v>
      </c>
      <c r="E24" s="9"/>
      <c r="F24" s="10">
        <f t="shared" si="2"/>
        <v>2540616.3421827001</v>
      </c>
      <c r="G24" s="9"/>
      <c r="H24" s="8">
        <v>6.1400000000000003E-2</v>
      </c>
      <c r="I24" s="9"/>
      <c r="J24" s="10">
        <f t="shared" si="3"/>
        <v>48691.776199400003</v>
      </c>
      <c r="K24" s="9"/>
      <c r="L24" s="15">
        <f t="shared" si="0"/>
        <v>3.2650999999999999</v>
      </c>
      <c r="M24" s="9"/>
      <c r="N24" s="10">
        <f t="shared" si="1"/>
        <v>2589308.1183821</v>
      </c>
      <c r="O24" s="11"/>
      <c r="P24" s="12">
        <v>793025.67099999997</v>
      </c>
      <c r="Q24" s="13"/>
      <c r="R24" s="17">
        <v>32294.756000000001</v>
      </c>
      <c r="S24" s="14"/>
      <c r="T24" s="15">
        <f t="shared" si="4"/>
        <v>3.3397043449755164</v>
      </c>
      <c r="U24" s="14"/>
      <c r="V24" s="15">
        <f t="shared" si="5"/>
        <v>3.4011043449755163</v>
      </c>
    </row>
    <row r="25" spans="2:22" ht="15" thickBot="1" x14ac:dyDescent="0.35">
      <c r="B25" s="6">
        <v>44121</v>
      </c>
      <c r="C25" s="7"/>
      <c r="D25" s="8">
        <v>2.9213</v>
      </c>
      <c r="E25" s="9"/>
      <c r="F25" s="10">
        <f t="shared" si="2"/>
        <v>2122063.4844283997</v>
      </c>
      <c r="G25" s="9"/>
      <c r="H25" s="8">
        <v>6.1400000000000003E-2</v>
      </c>
      <c r="I25" s="9"/>
      <c r="J25" s="10">
        <f t="shared" si="3"/>
        <v>44601.615015199997</v>
      </c>
      <c r="K25" s="9"/>
      <c r="L25" s="15">
        <f t="shared" si="0"/>
        <v>2.9826999999999999</v>
      </c>
      <c r="M25" s="9"/>
      <c r="N25" s="10">
        <f t="shared" si="1"/>
        <v>2166665.0994435996</v>
      </c>
      <c r="O25" s="11"/>
      <c r="P25" s="12">
        <v>726410.66799999995</v>
      </c>
      <c r="Q25" s="13"/>
      <c r="R25" s="17">
        <v>32294.756000000001</v>
      </c>
      <c r="S25" s="14"/>
      <c r="T25" s="15">
        <f t="shared" si="4"/>
        <v>3.0572177466930048</v>
      </c>
      <c r="U25" s="14"/>
      <c r="V25" s="15">
        <f t="shared" si="5"/>
        <v>3.1186177466930047</v>
      </c>
    </row>
    <row r="26" spans="2:22" ht="15" thickBot="1" x14ac:dyDescent="0.35">
      <c r="B26" s="6">
        <v>44122</v>
      </c>
      <c r="C26" s="7"/>
      <c r="D26" s="8">
        <v>3.0293999999999999</v>
      </c>
      <c r="E26" s="9"/>
      <c r="F26" s="10">
        <f t="shared" si="2"/>
        <v>2175558.2691678</v>
      </c>
      <c r="G26" s="9"/>
      <c r="H26" s="8">
        <v>6.1400000000000003E-2</v>
      </c>
      <c r="I26" s="9"/>
      <c r="J26" s="10">
        <f t="shared" si="3"/>
        <v>44094.301751799998</v>
      </c>
      <c r="K26" s="9"/>
      <c r="L26" s="15">
        <f t="shared" si="0"/>
        <v>3.0907999999999998</v>
      </c>
      <c r="M26" s="9"/>
      <c r="N26" s="10">
        <f t="shared" si="1"/>
        <v>2219652.5709195998</v>
      </c>
      <c r="O26" s="11"/>
      <c r="P26" s="12">
        <v>718148.23699999996</v>
      </c>
      <c r="Q26" s="13"/>
      <c r="R26" s="17">
        <v>32294.756000000001</v>
      </c>
      <c r="S26" s="14"/>
      <c r="T26" s="15">
        <f t="shared" si="4"/>
        <v>3.1720452391606369</v>
      </c>
      <c r="U26" s="14"/>
      <c r="V26" s="15">
        <f t="shared" si="5"/>
        <v>3.2334452391606368</v>
      </c>
    </row>
    <row r="27" spans="2:22" ht="15" thickBot="1" x14ac:dyDescent="0.35">
      <c r="B27" s="6">
        <v>44123</v>
      </c>
      <c r="C27" s="7"/>
      <c r="D27" s="8">
        <v>7.9233000000000002</v>
      </c>
      <c r="E27" s="9"/>
      <c r="F27" s="10">
        <f t="shared" si="2"/>
        <v>6305335.2324732002</v>
      </c>
      <c r="G27" s="9"/>
      <c r="H27" s="8">
        <v>6.1400000000000003E-2</v>
      </c>
      <c r="I27" s="9"/>
      <c r="J27" s="10">
        <f t="shared" si="3"/>
        <v>48861.911485600009</v>
      </c>
      <c r="K27" s="9"/>
      <c r="L27" s="15">
        <f t="shared" si="0"/>
        <v>7.9847000000000001</v>
      </c>
      <c r="M27" s="9"/>
      <c r="N27" s="10">
        <f t="shared" si="1"/>
        <v>6354197.1439588005</v>
      </c>
      <c r="O27" s="11"/>
      <c r="P27" s="12">
        <v>795796.60400000005</v>
      </c>
      <c r="Q27" s="13"/>
      <c r="R27" s="17">
        <v>32294.756000000001</v>
      </c>
      <c r="S27" s="14"/>
      <c r="T27" s="15">
        <f t="shared" si="4"/>
        <v>8.2584413501946106</v>
      </c>
      <c r="U27" s="14"/>
      <c r="V27" s="15">
        <f t="shared" si="5"/>
        <v>8.3198413501946114</v>
      </c>
    </row>
    <row r="28" spans="2:22" ht="15" thickBot="1" x14ac:dyDescent="0.35">
      <c r="B28" s="6">
        <v>44124</v>
      </c>
      <c r="C28" s="7"/>
      <c r="D28" s="8">
        <v>11.2057</v>
      </c>
      <c r="E28" s="9"/>
      <c r="F28" s="10">
        <f t="shared" si="2"/>
        <v>8860150.3187592998</v>
      </c>
      <c r="G28" s="9"/>
      <c r="H28" s="8">
        <v>6.1400000000000003E-2</v>
      </c>
      <c r="I28" s="9"/>
      <c r="J28" s="10">
        <f t="shared" si="3"/>
        <v>48547.902368600007</v>
      </c>
      <c r="K28" s="9"/>
      <c r="L28" s="15">
        <f t="shared" si="0"/>
        <v>11.267100000000001</v>
      </c>
      <c r="M28" s="9"/>
      <c r="N28" s="10">
        <f t="shared" si="1"/>
        <v>8908698.2211279012</v>
      </c>
      <c r="O28" s="11"/>
      <c r="P28" s="12">
        <v>790682.44900000002</v>
      </c>
      <c r="Q28" s="13"/>
      <c r="R28" s="17">
        <v>32294.756000000001</v>
      </c>
      <c r="S28" s="14"/>
      <c r="T28" s="15">
        <f t="shared" si="4"/>
        <v>11.682877241468237</v>
      </c>
      <c r="U28" s="14"/>
      <c r="V28" s="15">
        <f t="shared" si="5"/>
        <v>11.744277241468238</v>
      </c>
    </row>
    <row r="29" spans="2:22" ht="15" thickBot="1" x14ac:dyDescent="0.35">
      <c r="B29" s="6">
        <v>44125</v>
      </c>
      <c r="C29" s="7"/>
      <c r="D29" s="8">
        <v>8.4016999999999999</v>
      </c>
      <c r="E29" s="9"/>
      <c r="F29" s="10">
        <f t="shared" si="2"/>
        <v>6682175.6642413996</v>
      </c>
      <c r="G29" s="9"/>
      <c r="H29" s="8">
        <v>6.1400000000000003E-2</v>
      </c>
      <c r="I29" s="9"/>
      <c r="J29" s="10">
        <f t="shared" si="3"/>
        <v>48833.639118800005</v>
      </c>
      <c r="K29" s="9"/>
      <c r="L29" s="15">
        <f t="shared" si="0"/>
        <v>8.4631000000000007</v>
      </c>
      <c r="M29" s="9"/>
      <c r="N29" s="10">
        <f t="shared" si="1"/>
        <v>6731009.3033602005</v>
      </c>
      <c r="O29" s="11"/>
      <c r="P29" s="12">
        <v>795336.14199999999</v>
      </c>
      <c r="Q29" s="13"/>
      <c r="R29" s="17">
        <v>32294.756000000001</v>
      </c>
      <c r="S29" s="14"/>
      <c r="T29" s="15">
        <f t="shared" si="4"/>
        <v>8.757291264724925</v>
      </c>
      <c r="U29" s="14"/>
      <c r="V29" s="15">
        <f t="shared" si="5"/>
        <v>8.8186912647249258</v>
      </c>
    </row>
    <row r="30" spans="2:22" ht="15" thickBot="1" x14ac:dyDescent="0.35">
      <c r="B30" s="6">
        <v>44126</v>
      </c>
      <c r="C30" s="7"/>
      <c r="D30" s="8">
        <v>10.748200000000001</v>
      </c>
      <c r="E30" s="9"/>
      <c r="F30" s="10">
        <f t="shared" si="2"/>
        <v>8445264.5821186006</v>
      </c>
      <c r="G30" s="9"/>
      <c r="H30" s="8">
        <v>6.1400000000000003E-2</v>
      </c>
      <c r="I30" s="9"/>
      <c r="J30" s="10">
        <f t="shared" si="3"/>
        <v>48244.286982199999</v>
      </c>
      <c r="K30" s="9"/>
      <c r="L30" s="15">
        <f t="shared" si="0"/>
        <v>10.809600000000001</v>
      </c>
      <c r="M30" s="9"/>
      <c r="N30" s="10">
        <f t="shared" si="1"/>
        <v>8493508.8691008016</v>
      </c>
      <c r="O30" s="11"/>
      <c r="P30" s="12">
        <v>785737.57299999997</v>
      </c>
      <c r="Q30" s="13"/>
      <c r="R30" s="17">
        <v>32294.756000000001</v>
      </c>
      <c r="S30" s="14"/>
      <c r="T30" s="15">
        <f t="shared" si="4"/>
        <v>11.208899191242276</v>
      </c>
      <c r="U30" s="14"/>
      <c r="V30" s="15">
        <f t="shared" si="5"/>
        <v>11.270299191242277</v>
      </c>
    </row>
    <row r="31" spans="2:22" ht="15" thickBot="1" x14ac:dyDescent="0.35">
      <c r="B31" s="6">
        <v>44127</v>
      </c>
      <c r="C31" s="7"/>
      <c r="D31" s="8">
        <v>7.8005000000000004</v>
      </c>
      <c r="E31" s="9"/>
      <c r="F31" s="10">
        <f t="shared" si="2"/>
        <v>6109898.1342320004</v>
      </c>
      <c r="G31" s="9"/>
      <c r="H31" s="8">
        <v>6.1400000000000003E-2</v>
      </c>
      <c r="I31" s="9"/>
      <c r="J31" s="10">
        <f t="shared" si="3"/>
        <v>48092.781929600002</v>
      </c>
      <c r="K31" s="9"/>
      <c r="L31" s="15">
        <f t="shared" si="0"/>
        <v>7.8619000000000003</v>
      </c>
      <c r="M31" s="9"/>
      <c r="N31" s="10">
        <f t="shared" si="1"/>
        <v>6157990.9161616005</v>
      </c>
      <c r="O31" s="11"/>
      <c r="P31" s="12">
        <v>783270.06400000001</v>
      </c>
      <c r="Q31" s="13"/>
      <c r="R31" s="17">
        <v>32294.756000000001</v>
      </c>
      <c r="S31" s="14"/>
      <c r="T31" s="15">
        <f t="shared" si="4"/>
        <v>8.1359507684798622</v>
      </c>
      <c r="U31" s="14"/>
      <c r="V31" s="15">
        <f t="shared" si="5"/>
        <v>8.197350768479863</v>
      </c>
    </row>
    <row r="32" spans="2:22" ht="15" thickBot="1" x14ac:dyDescent="0.35">
      <c r="B32" s="6">
        <v>44128</v>
      </c>
      <c r="C32" s="7"/>
      <c r="D32" s="8">
        <v>12.527100000000001</v>
      </c>
      <c r="E32" s="9"/>
      <c r="F32" s="10">
        <f t="shared" si="2"/>
        <v>9297726.6770775001</v>
      </c>
      <c r="G32" s="9"/>
      <c r="H32" s="8">
        <v>6.1400000000000003E-2</v>
      </c>
      <c r="I32" s="9"/>
      <c r="J32" s="10">
        <f t="shared" si="3"/>
        <v>45571.634135</v>
      </c>
      <c r="K32" s="9"/>
      <c r="L32" s="15">
        <f t="shared" si="0"/>
        <v>12.588500000000002</v>
      </c>
      <c r="M32" s="9"/>
      <c r="N32" s="10">
        <f t="shared" si="1"/>
        <v>9343298.3112125006</v>
      </c>
      <c r="O32" s="11"/>
      <c r="P32" s="12">
        <v>742209.02500000002</v>
      </c>
      <c r="Q32" s="13"/>
      <c r="R32" s="17">
        <v>32294.756000000001</v>
      </c>
      <c r="S32" s="14"/>
      <c r="T32" s="15">
        <f t="shared" si="4"/>
        <v>13.096971117617443</v>
      </c>
      <c r="U32" s="14"/>
      <c r="V32" s="15">
        <f t="shared" si="5"/>
        <v>13.158371117617444</v>
      </c>
    </row>
    <row r="33" spans="2:22" ht="15" thickBot="1" x14ac:dyDescent="0.35">
      <c r="B33" s="6">
        <v>44129</v>
      </c>
      <c r="C33" s="7"/>
      <c r="D33" s="8">
        <v>14.757</v>
      </c>
      <c r="E33" s="9"/>
      <c r="F33" s="10">
        <f t="shared" si="2"/>
        <v>11054597.144928001</v>
      </c>
      <c r="G33" s="9"/>
      <c r="H33" s="8">
        <v>6.1400000000000003E-2</v>
      </c>
      <c r="I33" s="9"/>
      <c r="J33" s="10">
        <f t="shared" si="3"/>
        <v>45995.274425600001</v>
      </c>
      <c r="K33" s="9"/>
      <c r="L33" s="15">
        <f t="shared" si="0"/>
        <v>14.8184</v>
      </c>
      <c r="M33" s="9"/>
      <c r="N33" s="10">
        <f t="shared" si="1"/>
        <v>11100592.419353601</v>
      </c>
      <c r="O33" s="11"/>
      <c r="P33" s="12">
        <v>749108.70400000003</v>
      </c>
      <c r="Q33" s="13"/>
      <c r="R33" s="17">
        <v>32294.756000000001</v>
      </c>
      <c r="S33" s="14"/>
      <c r="T33" s="15">
        <f t="shared" si="4"/>
        <v>15.421849945542634</v>
      </c>
      <c r="U33" s="14"/>
      <c r="V33" s="15">
        <f t="shared" si="5"/>
        <v>15.483249945542635</v>
      </c>
    </row>
    <row r="34" spans="2:22" ht="15" thickBot="1" x14ac:dyDescent="0.35">
      <c r="B34" s="6">
        <v>44130</v>
      </c>
      <c r="C34" s="7"/>
      <c r="D34" s="8">
        <v>11.1791</v>
      </c>
      <c r="E34" s="9"/>
      <c r="F34" s="10">
        <f t="shared" si="2"/>
        <v>9022106.5953377001</v>
      </c>
      <c r="G34" s="9"/>
      <c r="H34" s="8">
        <v>6.1400000000000003E-2</v>
      </c>
      <c r="I34" s="9"/>
      <c r="J34" s="10">
        <f t="shared" si="3"/>
        <v>49552.946565800004</v>
      </c>
      <c r="K34" s="9"/>
      <c r="L34" s="15">
        <f t="shared" si="0"/>
        <v>11.240500000000001</v>
      </c>
      <c r="M34" s="9"/>
      <c r="N34" s="10">
        <f t="shared" si="1"/>
        <v>9071659.5419034995</v>
      </c>
      <c r="O34" s="11"/>
      <c r="P34" s="12">
        <v>807051.24699999997</v>
      </c>
      <c r="Q34" s="13"/>
      <c r="R34" s="17">
        <v>32294.756000000001</v>
      </c>
      <c r="S34" s="14"/>
      <c r="T34" s="15">
        <f t="shared" si="4"/>
        <v>11.645086811331666</v>
      </c>
      <c r="U34" s="14"/>
      <c r="V34" s="15">
        <f t="shared" si="5"/>
        <v>11.706486811331667</v>
      </c>
    </row>
    <row r="35" spans="2:22" ht="15" thickBot="1" x14ac:dyDescent="0.35">
      <c r="B35" s="6">
        <v>44131</v>
      </c>
      <c r="C35" s="7"/>
      <c r="D35" s="8">
        <v>10.0181</v>
      </c>
      <c r="E35" s="9"/>
      <c r="F35" s="10">
        <f t="shared" si="2"/>
        <v>8334712.1028893003</v>
      </c>
      <c r="G35" s="9"/>
      <c r="H35" s="8">
        <v>6.1400000000000003E-2</v>
      </c>
      <c r="I35" s="9"/>
      <c r="J35" s="10">
        <f t="shared" si="3"/>
        <v>51082.672674200003</v>
      </c>
      <c r="K35" s="9"/>
      <c r="L35" s="15">
        <f t="shared" si="0"/>
        <v>10.079500000000001</v>
      </c>
      <c r="M35" s="9"/>
      <c r="N35" s="10">
        <f t="shared" si="1"/>
        <v>8385794.7755635008</v>
      </c>
      <c r="O35" s="11"/>
      <c r="P35" s="12">
        <v>831965.353</v>
      </c>
      <c r="Q35" s="13"/>
      <c r="R35" s="17">
        <v>32294.756000000001</v>
      </c>
      <c r="S35" s="14"/>
      <c r="T35" s="15">
        <f t="shared" si="4"/>
        <v>10.422681706889493</v>
      </c>
      <c r="U35" s="14"/>
      <c r="V35" s="15">
        <f t="shared" si="5"/>
        <v>10.484081706889494</v>
      </c>
    </row>
    <row r="36" spans="2:22" ht="15" thickBot="1" x14ac:dyDescent="0.35">
      <c r="B36" s="6">
        <v>44132</v>
      </c>
      <c r="C36" s="7"/>
      <c r="D36" s="8">
        <v>12.0162</v>
      </c>
      <c r="E36" s="9"/>
      <c r="F36" s="10">
        <f t="shared" si="2"/>
        <v>9980892.5833344012</v>
      </c>
      <c r="G36" s="9"/>
      <c r="H36" s="8">
        <v>6.1400000000000003E-2</v>
      </c>
      <c r="I36" s="9"/>
      <c r="J36" s="10">
        <f t="shared" si="3"/>
        <v>51000.050316800007</v>
      </c>
      <c r="K36" s="9"/>
      <c r="L36" s="15">
        <f t="shared" si="0"/>
        <v>12.0776</v>
      </c>
      <c r="M36" s="9"/>
      <c r="N36" s="10">
        <f t="shared" si="1"/>
        <v>10031892.633651201</v>
      </c>
      <c r="O36" s="11"/>
      <c r="P36" s="12">
        <v>830619.71200000006</v>
      </c>
      <c r="Q36" s="13"/>
      <c r="R36" s="17">
        <v>32294.756000000001</v>
      </c>
      <c r="S36" s="14"/>
      <c r="T36" s="15">
        <f t="shared" si="4"/>
        <v>12.502293092957501</v>
      </c>
      <c r="U36" s="14"/>
      <c r="V36" s="15">
        <f t="shared" si="5"/>
        <v>12.563693092957502</v>
      </c>
    </row>
    <row r="37" spans="2:22" ht="15" thickBot="1" x14ac:dyDescent="0.35">
      <c r="B37" s="6">
        <v>44133</v>
      </c>
      <c r="C37" s="7"/>
      <c r="D37" s="8">
        <v>12.048299999999999</v>
      </c>
      <c r="E37" s="9"/>
      <c r="F37" s="10">
        <f t="shared" si="2"/>
        <v>10109486.479652999</v>
      </c>
      <c r="G37" s="9"/>
      <c r="H37" s="8">
        <v>6.1400000000000003E-2</v>
      </c>
      <c r="I37" s="9"/>
      <c r="J37" s="10">
        <f t="shared" si="3"/>
        <v>51519.506474000002</v>
      </c>
      <c r="K37" s="9"/>
      <c r="L37" s="15">
        <f t="shared" si="0"/>
        <v>12.1097</v>
      </c>
      <c r="M37" s="9"/>
      <c r="N37" s="10">
        <f t="shared" si="1"/>
        <v>10161005.986127</v>
      </c>
      <c r="O37" s="11"/>
      <c r="P37" s="12">
        <v>839079.91</v>
      </c>
      <c r="Q37" s="13"/>
      <c r="R37" s="17">
        <v>32294.756000000001</v>
      </c>
      <c r="S37" s="14"/>
      <c r="T37" s="15">
        <f t="shared" si="4"/>
        <v>12.530580699868702</v>
      </c>
      <c r="U37" s="14"/>
      <c r="V37" s="15">
        <f t="shared" si="5"/>
        <v>12.591980699868703</v>
      </c>
    </row>
    <row r="38" spans="2:22" ht="15" thickBot="1" x14ac:dyDescent="0.35">
      <c r="B38" s="6">
        <v>44134</v>
      </c>
      <c r="C38" s="7"/>
      <c r="D38" s="8">
        <v>9.3126999999999995</v>
      </c>
      <c r="E38" s="9"/>
      <c r="F38" s="10">
        <f t="shared" si="2"/>
        <v>7397414.4782970995</v>
      </c>
      <c r="G38" s="9"/>
      <c r="H38" s="8">
        <v>6.1400000000000003E-2</v>
      </c>
      <c r="I38" s="9"/>
      <c r="J38" s="10">
        <f t="shared" si="3"/>
        <v>48772.241022199996</v>
      </c>
      <c r="K38" s="9"/>
      <c r="L38" s="15">
        <f t="shared" si="0"/>
        <v>9.3741000000000003</v>
      </c>
      <c r="M38" s="9"/>
      <c r="N38" s="10">
        <f t="shared" si="1"/>
        <v>7446186.7193192998</v>
      </c>
      <c r="O38" s="11"/>
      <c r="P38" s="12">
        <v>794336.17299999995</v>
      </c>
      <c r="Q38" s="13"/>
      <c r="R38" s="17">
        <v>32294.756000000001</v>
      </c>
      <c r="S38" s="14"/>
      <c r="T38" s="15">
        <f t="shared" si="4"/>
        <v>9.7073653915284517</v>
      </c>
      <c r="U38" s="14"/>
      <c r="V38" s="15">
        <f t="shared" si="5"/>
        <v>9.7687653915284525</v>
      </c>
    </row>
    <row r="39" spans="2:22" ht="15" thickBot="1" x14ac:dyDescent="0.35">
      <c r="B39" s="6">
        <v>44135</v>
      </c>
      <c r="C39" s="7"/>
      <c r="D39" s="8">
        <v>13.900700000000001</v>
      </c>
      <c r="E39" s="9"/>
      <c r="F39" s="10">
        <f t="shared" si="2"/>
        <v>10255106.6994156</v>
      </c>
      <c r="G39" s="9"/>
      <c r="H39" s="8">
        <v>6.1400000000000003E-2</v>
      </c>
      <c r="I39" s="9"/>
      <c r="J39" s="10">
        <f t="shared" si="3"/>
        <v>45297.254911199998</v>
      </c>
      <c r="K39" s="9"/>
      <c r="L39" s="15">
        <f t="shared" si="0"/>
        <v>13.962100000000001</v>
      </c>
      <c r="M39" s="9"/>
      <c r="N39" s="10">
        <f t="shared" si="1"/>
        <v>10300403.954326801</v>
      </c>
      <c r="O39" s="11"/>
      <c r="P39" s="12">
        <v>737740.30799999996</v>
      </c>
      <c r="Q39" s="13"/>
      <c r="R39" s="17">
        <v>32294.756000000001</v>
      </c>
      <c r="S39" s="14"/>
      <c r="T39" s="15">
        <f t="shared" si="4"/>
        <v>14.537063378373391</v>
      </c>
      <c r="U39" s="14"/>
      <c r="V39" s="15">
        <f t="shared" si="5"/>
        <v>14.598463378373392</v>
      </c>
    </row>
    <row r="40" spans="2:22" ht="15" thickBot="1" x14ac:dyDescent="0.35">
      <c r="B40" s="6">
        <v>44136</v>
      </c>
      <c r="C40" s="7"/>
      <c r="D40" s="8">
        <v>15.742900000000001</v>
      </c>
      <c r="E40" s="9"/>
      <c r="F40" s="10">
        <f t="shared" si="2"/>
        <v>11540325.744952101</v>
      </c>
      <c r="G40" s="9"/>
      <c r="H40" s="8">
        <v>6.1400000000000003E-2</v>
      </c>
      <c r="I40" s="9"/>
      <c r="J40" s="10">
        <f t="shared" si="3"/>
        <v>45009.242308600005</v>
      </c>
      <c r="K40" s="9"/>
      <c r="L40" s="15">
        <f t="shared" si="0"/>
        <v>15.804300000000001</v>
      </c>
      <c r="M40" s="9"/>
      <c r="N40" s="10">
        <f t="shared" si="1"/>
        <v>11585334.987260701</v>
      </c>
      <c r="O40" s="11"/>
      <c r="P40" s="12">
        <v>733049.549</v>
      </c>
      <c r="Q40" s="13"/>
      <c r="R40" s="17">
        <v>32294.756000000001</v>
      </c>
      <c r="S40" s="14"/>
      <c r="T40" s="15">
        <f t="shared" si="4"/>
        <v>16.468422136004001</v>
      </c>
      <c r="U40" s="14"/>
      <c r="V40" s="15">
        <f t="shared" si="5"/>
        <v>16.529822136004</v>
      </c>
    </row>
    <row r="41" spans="2:22" ht="15" thickBot="1" x14ac:dyDescent="0.35">
      <c r="B41" s="6">
        <v>44137</v>
      </c>
      <c r="C41" s="7"/>
      <c r="D41" s="8">
        <v>12.739699999999999</v>
      </c>
      <c r="E41" s="9"/>
      <c r="F41" s="10">
        <f t="shared" si="2"/>
        <v>10196032.984557899</v>
      </c>
      <c r="G41" s="9"/>
      <c r="H41" s="8">
        <v>6.1400000000000003E-2</v>
      </c>
      <c r="I41" s="9"/>
      <c r="J41" s="10">
        <f t="shared" si="3"/>
        <v>49140.5939898</v>
      </c>
      <c r="K41" s="9"/>
      <c r="L41" s="15">
        <f t="shared" ref="L41:L72" si="6">D41+H41</f>
        <v>12.8011</v>
      </c>
      <c r="M41" s="9"/>
      <c r="N41" s="10">
        <f t="shared" ref="N41:N72" si="7">(D41+H41)*P41</f>
        <v>10245173.578547699</v>
      </c>
      <c r="O41" s="11"/>
      <c r="P41" s="12">
        <v>800335.40700000001</v>
      </c>
      <c r="Q41" s="13"/>
      <c r="R41" s="17">
        <v>32294.756000000001</v>
      </c>
      <c r="S41" s="14"/>
      <c r="T41" s="15">
        <f t="shared" si="4"/>
        <v>13.275381936206784</v>
      </c>
      <c r="U41" s="14"/>
      <c r="V41" s="15">
        <f t="shared" si="5"/>
        <v>13.336781936206785</v>
      </c>
    </row>
    <row r="42" spans="2:22" ht="15" thickBot="1" x14ac:dyDescent="0.35">
      <c r="B42" s="6">
        <v>44138</v>
      </c>
      <c r="C42" s="7"/>
      <c r="D42" s="8">
        <v>8.9914000000000005</v>
      </c>
      <c r="E42" s="9"/>
      <c r="F42" s="10">
        <f t="shared" si="2"/>
        <v>7526034.6592772007</v>
      </c>
      <c r="G42" s="9"/>
      <c r="H42" s="8">
        <v>6.1400000000000003E-2</v>
      </c>
      <c r="I42" s="9"/>
      <c r="J42" s="10">
        <f t="shared" si="3"/>
        <v>51393.390137200004</v>
      </c>
      <c r="K42" s="9"/>
      <c r="L42" s="15">
        <f t="shared" si="6"/>
        <v>9.0528000000000013</v>
      </c>
      <c r="M42" s="9"/>
      <c r="N42" s="10">
        <f t="shared" si="7"/>
        <v>7577428.0494144019</v>
      </c>
      <c r="O42" s="11"/>
      <c r="P42" s="12">
        <v>837025.89800000004</v>
      </c>
      <c r="Q42" s="13"/>
      <c r="R42" s="17">
        <v>32294.756000000001</v>
      </c>
      <c r="S42" s="14"/>
      <c r="T42" s="15">
        <f t="shared" si="4"/>
        <v>9.3522348850235009</v>
      </c>
      <c r="U42" s="14"/>
      <c r="V42" s="15">
        <f t="shared" si="5"/>
        <v>9.4136348850235017</v>
      </c>
    </row>
    <row r="43" spans="2:22" ht="15" thickBot="1" x14ac:dyDescent="0.35">
      <c r="B43" s="6">
        <v>44139</v>
      </c>
      <c r="C43" s="7"/>
      <c r="D43" s="8">
        <v>5.3545999999999996</v>
      </c>
      <c r="E43" s="9"/>
      <c r="F43" s="10">
        <f t="shared" si="2"/>
        <v>4510455.1437797993</v>
      </c>
      <c r="G43" s="9"/>
      <c r="H43" s="8">
        <v>6.1400000000000003E-2</v>
      </c>
      <c r="I43" s="9"/>
      <c r="J43" s="10">
        <f t="shared" si="3"/>
        <v>51720.379828199999</v>
      </c>
      <c r="K43" s="9"/>
      <c r="L43" s="15">
        <f t="shared" si="6"/>
        <v>5.4159999999999995</v>
      </c>
      <c r="M43" s="9"/>
      <c r="N43" s="10">
        <f t="shared" si="7"/>
        <v>4562175.5236079991</v>
      </c>
      <c r="O43" s="11"/>
      <c r="P43" s="12">
        <v>842351.46299999999</v>
      </c>
      <c r="Q43" s="13"/>
      <c r="R43" s="17">
        <v>32294.756000000001</v>
      </c>
      <c r="S43" s="14"/>
      <c r="T43" s="15">
        <f t="shared" si="4"/>
        <v>5.5680733272168315</v>
      </c>
      <c r="U43" s="14"/>
      <c r="V43" s="15">
        <f t="shared" si="5"/>
        <v>5.6294733272168314</v>
      </c>
    </row>
    <row r="44" spans="2:22" ht="15" thickBot="1" x14ac:dyDescent="0.35">
      <c r="B44" s="6">
        <v>44140</v>
      </c>
      <c r="C44" s="7"/>
      <c r="D44" s="8">
        <v>3.9127000000000001</v>
      </c>
      <c r="E44" s="9"/>
      <c r="F44" s="10">
        <f t="shared" si="2"/>
        <v>3283169.4592949999</v>
      </c>
      <c r="G44" s="9"/>
      <c r="H44" s="8">
        <v>6.1400000000000003E-2</v>
      </c>
      <c r="I44" s="9"/>
      <c r="J44" s="10">
        <f t="shared" si="3"/>
        <v>51521.099190000001</v>
      </c>
      <c r="K44" s="9"/>
      <c r="L44" s="15">
        <f t="shared" si="6"/>
        <v>3.9741</v>
      </c>
      <c r="M44" s="9"/>
      <c r="N44" s="10">
        <f t="shared" si="7"/>
        <v>3334690.5584849999</v>
      </c>
      <c r="O44" s="11"/>
      <c r="P44" s="12">
        <v>839105.85</v>
      </c>
      <c r="Q44" s="13"/>
      <c r="R44" s="17">
        <v>32294.756000000001</v>
      </c>
      <c r="S44" s="14"/>
      <c r="T44" s="15">
        <f t="shared" si="4"/>
        <v>4.0693162051326484</v>
      </c>
      <c r="U44" s="14"/>
      <c r="V44" s="15">
        <f t="shared" si="5"/>
        <v>4.1307162051326483</v>
      </c>
    </row>
    <row r="45" spans="2:22" ht="15" thickBot="1" x14ac:dyDescent="0.35">
      <c r="B45" s="6">
        <v>44141</v>
      </c>
      <c r="C45" s="7"/>
      <c r="D45" s="8">
        <v>4.1574999999999998</v>
      </c>
      <c r="E45" s="9"/>
      <c r="F45" s="10">
        <f t="shared" si="2"/>
        <v>3415333.0048974995</v>
      </c>
      <c r="G45" s="9"/>
      <c r="H45" s="8">
        <v>6.1400000000000003E-2</v>
      </c>
      <c r="I45" s="9"/>
      <c r="J45" s="10">
        <f t="shared" si="3"/>
        <v>50439.313650199998</v>
      </c>
      <c r="K45" s="9"/>
      <c r="L45" s="15">
        <f t="shared" si="6"/>
        <v>4.2188999999999997</v>
      </c>
      <c r="M45" s="9"/>
      <c r="N45" s="10">
        <f t="shared" si="7"/>
        <v>3465772.3185476996</v>
      </c>
      <c r="O45" s="11"/>
      <c r="P45" s="12">
        <v>821487.19299999997</v>
      </c>
      <c r="Q45" s="13"/>
      <c r="R45" s="17">
        <v>32294.756000000001</v>
      </c>
      <c r="S45" s="14"/>
      <c r="T45" s="15">
        <f t="shared" si="4"/>
        <v>4.3276301758293458</v>
      </c>
      <c r="U45" s="14"/>
      <c r="V45" s="15">
        <f t="shared" si="5"/>
        <v>4.3890301758293457</v>
      </c>
    </row>
    <row r="46" spans="2:22" ht="15" thickBot="1" x14ac:dyDescent="0.35">
      <c r="B46" s="6">
        <v>44142</v>
      </c>
      <c r="C46" s="7"/>
      <c r="D46" s="8">
        <v>3.9839000000000002</v>
      </c>
      <c r="E46" s="9"/>
      <c r="F46" s="10">
        <f t="shared" si="2"/>
        <v>2981911.2153042001</v>
      </c>
      <c r="G46" s="9"/>
      <c r="H46" s="8">
        <v>6.1400000000000003E-2</v>
      </c>
      <c r="I46" s="9"/>
      <c r="J46" s="10">
        <f t="shared" si="3"/>
        <v>45957.315349200006</v>
      </c>
      <c r="K46" s="9"/>
      <c r="L46" s="15">
        <f t="shared" si="6"/>
        <v>4.0453000000000001</v>
      </c>
      <c r="M46" s="9"/>
      <c r="N46" s="10">
        <f t="shared" si="7"/>
        <v>3027868.5306533999</v>
      </c>
      <c r="O46" s="11"/>
      <c r="P46" s="12">
        <v>748490.478</v>
      </c>
      <c r="Q46" s="13"/>
      <c r="R46" s="17">
        <v>32294.756000000001</v>
      </c>
      <c r="S46" s="14"/>
      <c r="T46" s="15">
        <f t="shared" si="4"/>
        <v>4.163542344231149</v>
      </c>
      <c r="U46" s="14"/>
      <c r="V46" s="15">
        <f t="shared" si="5"/>
        <v>4.2249423442311489</v>
      </c>
    </row>
    <row r="47" spans="2:22" ht="15" thickBot="1" x14ac:dyDescent="0.35">
      <c r="B47" s="6">
        <v>44143</v>
      </c>
      <c r="C47" s="7"/>
      <c r="D47" s="8">
        <v>6.71</v>
      </c>
      <c r="E47" s="9"/>
      <c r="F47" s="10">
        <f t="shared" si="2"/>
        <v>4938139.9942600001</v>
      </c>
      <c r="G47" s="9"/>
      <c r="H47" s="8">
        <v>6.1400000000000003E-2</v>
      </c>
      <c r="I47" s="9"/>
      <c r="J47" s="10">
        <f t="shared" si="3"/>
        <v>45186.556728399999</v>
      </c>
      <c r="K47" s="9"/>
      <c r="L47" s="15">
        <f t="shared" si="6"/>
        <v>6.7713999999999999</v>
      </c>
      <c r="M47" s="9"/>
      <c r="N47" s="10">
        <f t="shared" si="7"/>
        <v>4983326.5509883994</v>
      </c>
      <c r="O47" s="11"/>
      <c r="P47" s="12">
        <v>735937.40599999996</v>
      </c>
      <c r="Q47" s="13"/>
      <c r="R47" s="17">
        <v>32294.756000000001</v>
      </c>
      <c r="S47" s="14"/>
      <c r="T47" s="15">
        <f t="shared" si="4"/>
        <v>7.0179657163476383</v>
      </c>
      <c r="U47" s="14"/>
      <c r="V47" s="15">
        <f t="shared" si="5"/>
        <v>7.0793657163476382</v>
      </c>
    </row>
    <row r="48" spans="2:22" ht="15" thickBot="1" x14ac:dyDescent="0.35">
      <c r="B48" s="6">
        <v>44144</v>
      </c>
      <c r="C48" s="7"/>
      <c r="D48" s="8">
        <v>4.2382999999999997</v>
      </c>
      <c r="E48" s="9"/>
      <c r="F48" s="10">
        <f t="shared" si="2"/>
        <v>3367277.5028760997</v>
      </c>
      <c r="G48" s="9"/>
      <c r="H48" s="8">
        <v>6.1400000000000003E-2</v>
      </c>
      <c r="I48" s="9"/>
      <c r="J48" s="10">
        <f t="shared" si="3"/>
        <v>48781.548893800005</v>
      </c>
      <c r="K48" s="9"/>
      <c r="L48" s="15">
        <f t="shared" si="6"/>
        <v>4.2996999999999996</v>
      </c>
      <c r="M48" s="9"/>
      <c r="N48" s="10">
        <f t="shared" si="7"/>
        <v>3416059.0517698997</v>
      </c>
      <c r="O48" s="11"/>
      <c r="P48" s="12">
        <v>794487.76699999999</v>
      </c>
      <c r="Q48" s="13"/>
      <c r="R48" s="17">
        <v>32294.756000000001</v>
      </c>
      <c r="S48" s="14"/>
      <c r="T48" s="15">
        <f t="shared" si="4"/>
        <v>4.4178803193934035</v>
      </c>
      <c r="U48" s="14"/>
      <c r="V48" s="15">
        <f t="shared" si="5"/>
        <v>4.4792803193934034</v>
      </c>
    </row>
    <row r="49" spans="2:22" ht="15" thickBot="1" x14ac:dyDescent="0.35">
      <c r="B49" s="6">
        <v>44145</v>
      </c>
      <c r="C49" s="7"/>
      <c r="D49" s="8">
        <v>4.9581</v>
      </c>
      <c r="E49" s="9"/>
      <c r="F49" s="10">
        <f t="shared" si="2"/>
        <v>3929412.0941208</v>
      </c>
      <c r="G49" s="9"/>
      <c r="H49" s="8">
        <v>6.1400000000000003E-2</v>
      </c>
      <c r="I49" s="9"/>
      <c r="J49" s="10">
        <f t="shared" si="3"/>
        <v>48660.959355200008</v>
      </c>
      <c r="K49" s="9"/>
      <c r="L49" s="15">
        <f t="shared" si="6"/>
        <v>5.0194999999999999</v>
      </c>
      <c r="M49" s="9"/>
      <c r="N49" s="10">
        <f t="shared" si="7"/>
        <v>3978073.0534760002</v>
      </c>
      <c r="O49" s="11"/>
      <c r="P49" s="12">
        <v>792523.76800000004</v>
      </c>
      <c r="Q49" s="13"/>
      <c r="R49" s="17">
        <v>32294.756000000001</v>
      </c>
      <c r="S49" s="14"/>
      <c r="T49" s="15">
        <f t="shared" si="4"/>
        <v>5.1687215721790949</v>
      </c>
      <c r="U49" s="14"/>
      <c r="V49" s="15">
        <f t="shared" si="5"/>
        <v>5.2301215721790948</v>
      </c>
    </row>
    <row r="50" spans="2:22" ht="15" thickBot="1" x14ac:dyDescent="0.35">
      <c r="B50" s="6">
        <v>44146</v>
      </c>
      <c r="C50" s="7"/>
      <c r="D50" s="8">
        <v>10.4476</v>
      </c>
      <c r="E50" s="9"/>
      <c r="F50" s="10">
        <f t="shared" si="2"/>
        <v>8502617.7714467999</v>
      </c>
      <c r="G50" s="9"/>
      <c r="H50" s="8">
        <v>6.1400000000000003E-2</v>
      </c>
      <c r="I50" s="9"/>
      <c r="J50" s="10">
        <f t="shared" si="3"/>
        <v>49969.440940200002</v>
      </c>
      <c r="K50" s="9"/>
      <c r="L50" s="15">
        <f t="shared" si="6"/>
        <v>10.509</v>
      </c>
      <c r="M50" s="9"/>
      <c r="N50" s="10">
        <f t="shared" si="7"/>
        <v>8552587.2123869993</v>
      </c>
      <c r="O50" s="11"/>
      <c r="P50" s="12">
        <v>813834.54299999995</v>
      </c>
      <c r="Q50" s="13"/>
      <c r="R50" s="17">
        <v>32294.756000000001</v>
      </c>
      <c r="S50" s="14"/>
      <c r="T50" s="15">
        <f t="shared" si="4"/>
        <v>10.879315311744712</v>
      </c>
      <c r="U50" s="14"/>
      <c r="V50" s="15">
        <f t="shared" si="5"/>
        <v>10.940715311744713</v>
      </c>
    </row>
    <row r="51" spans="2:22" ht="15" thickBot="1" x14ac:dyDescent="0.35">
      <c r="B51" s="6">
        <v>44147</v>
      </c>
      <c r="C51" s="7"/>
      <c r="D51" s="8">
        <v>11.6585</v>
      </c>
      <c r="E51" s="9"/>
      <c r="F51" s="10">
        <f t="shared" si="2"/>
        <v>9388967.7737415005</v>
      </c>
      <c r="G51" s="9"/>
      <c r="H51" s="8">
        <v>6.1400000000000003E-2</v>
      </c>
      <c r="I51" s="9"/>
      <c r="J51" s="10">
        <f t="shared" si="3"/>
        <v>49447.409298600003</v>
      </c>
      <c r="K51" s="9"/>
      <c r="L51" s="15">
        <f t="shared" si="6"/>
        <v>11.719900000000001</v>
      </c>
      <c r="M51" s="9"/>
      <c r="N51" s="10">
        <f t="shared" si="7"/>
        <v>9438415.1830401011</v>
      </c>
      <c r="O51" s="11"/>
      <c r="P51" s="12">
        <v>805332.39899999998</v>
      </c>
      <c r="Q51" s="13"/>
      <c r="R51" s="17">
        <v>32294.756000000001</v>
      </c>
      <c r="S51" s="14"/>
      <c r="T51" s="15">
        <f t="shared" si="4"/>
        <v>12.14555055469854</v>
      </c>
      <c r="U51" s="14"/>
      <c r="V51" s="15">
        <f t="shared" si="5"/>
        <v>12.20695055469854</v>
      </c>
    </row>
    <row r="52" spans="2:22" ht="15" thickBot="1" x14ac:dyDescent="0.35">
      <c r="B52" s="6">
        <v>44148</v>
      </c>
      <c r="C52" s="7"/>
      <c r="D52" s="8">
        <v>11.991899999999999</v>
      </c>
      <c r="E52" s="9"/>
      <c r="F52" s="10">
        <f t="shared" si="2"/>
        <v>9544711.1682149991</v>
      </c>
      <c r="G52" s="9"/>
      <c r="H52" s="8">
        <v>6.1400000000000003E-2</v>
      </c>
      <c r="I52" s="9"/>
      <c r="J52" s="10">
        <f t="shared" si="3"/>
        <v>48870.092790000002</v>
      </c>
      <c r="K52" s="9"/>
      <c r="L52" s="15">
        <f t="shared" si="6"/>
        <v>12.0533</v>
      </c>
      <c r="M52" s="9"/>
      <c r="N52" s="10">
        <f t="shared" si="7"/>
        <v>9593581.2610049993</v>
      </c>
      <c r="O52" s="11"/>
      <c r="P52" s="12">
        <v>795929.85</v>
      </c>
      <c r="Q52" s="13"/>
      <c r="R52" s="17">
        <v>32294.756000000001</v>
      </c>
      <c r="S52" s="14"/>
      <c r="T52" s="15">
        <f t="shared" si="4"/>
        <v>12.499047310959494</v>
      </c>
      <c r="U52" s="14"/>
      <c r="V52" s="15">
        <f t="shared" si="5"/>
        <v>12.560447310959495</v>
      </c>
    </row>
    <row r="53" spans="2:22" ht="15" thickBot="1" x14ac:dyDescent="0.35">
      <c r="B53" s="6">
        <v>44149</v>
      </c>
      <c r="C53" s="7"/>
      <c r="D53" s="8">
        <v>13.439399999999999</v>
      </c>
      <c r="E53" s="9"/>
      <c r="F53" s="10">
        <f t="shared" si="2"/>
        <v>10084003.158629399</v>
      </c>
      <c r="G53" s="9"/>
      <c r="H53" s="8">
        <v>6.1400000000000003E-2</v>
      </c>
      <c r="I53" s="9"/>
      <c r="J53" s="10">
        <f t="shared" si="3"/>
        <v>46070.344951400002</v>
      </c>
      <c r="K53" s="9"/>
      <c r="L53" s="15">
        <f t="shared" si="6"/>
        <v>13.5008</v>
      </c>
      <c r="M53" s="9"/>
      <c r="N53" s="10">
        <f t="shared" si="7"/>
        <v>10130073.503580801</v>
      </c>
      <c r="O53" s="11"/>
      <c r="P53" s="12">
        <v>750331.35100000002</v>
      </c>
      <c r="Q53" s="13"/>
      <c r="R53" s="17">
        <v>32294.756000000001</v>
      </c>
      <c r="S53" s="14"/>
      <c r="T53" s="15">
        <f t="shared" si="4"/>
        <v>14.043856857503759</v>
      </c>
      <c r="U53" s="14"/>
      <c r="V53" s="15">
        <f t="shared" si="5"/>
        <v>14.105256857503759</v>
      </c>
    </row>
    <row r="54" spans="2:22" ht="15" thickBot="1" x14ac:dyDescent="0.35">
      <c r="B54" s="6">
        <v>44150</v>
      </c>
      <c r="C54" s="7"/>
      <c r="D54" s="8">
        <v>15.1736</v>
      </c>
      <c r="E54" s="9"/>
      <c r="F54" s="10">
        <f t="shared" si="2"/>
        <v>11242440.1146616</v>
      </c>
      <c r="G54" s="9"/>
      <c r="H54" s="8">
        <v>6.1400000000000003E-2</v>
      </c>
      <c r="I54" s="9"/>
      <c r="J54" s="10">
        <f t="shared" si="3"/>
        <v>45492.554373400002</v>
      </c>
      <c r="K54" s="9"/>
      <c r="L54" s="15">
        <f t="shared" si="6"/>
        <v>15.235000000000001</v>
      </c>
      <c r="M54" s="9"/>
      <c r="N54" s="10">
        <f t="shared" si="7"/>
        <v>11287932.669035001</v>
      </c>
      <c r="O54" s="11"/>
      <c r="P54" s="12">
        <v>740921.08100000001</v>
      </c>
      <c r="Q54" s="13"/>
      <c r="R54" s="17">
        <v>32294.756000000001</v>
      </c>
      <c r="S54" s="14"/>
      <c r="T54" s="15">
        <f t="shared" si="4"/>
        <v>15.865117789212249</v>
      </c>
      <c r="U54" s="14"/>
      <c r="V54" s="15">
        <f t="shared" si="5"/>
        <v>15.92651778921225</v>
      </c>
    </row>
    <row r="55" spans="2:22" ht="15" thickBot="1" x14ac:dyDescent="0.35">
      <c r="B55" s="6">
        <v>44151</v>
      </c>
      <c r="C55" s="7"/>
      <c r="D55" s="8">
        <v>13.8628</v>
      </c>
      <c r="E55" s="9"/>
      <c r="F55" s="10">
        <f t="shared" si="2"/>
        <v>11449844.262032401</v>
      </c>
      <c r="G55" s="9"/>
      <c r="H55" s="8">
        <v>6.1400000000000003E-2</v>
      </c>
      <c r="I55" s="9"/>
      <c r="J55" s="10">
        <f t="shared" si="3"/>
        <v>50712.730306200006</v>
      </c>
      <c r="K55" s="9"/>
      <c r="L55" s="15">
        <f t="shared" si="6"/>
        <v>13.924200000000001</v>
      </c>
      <c r="M55" s="9"/>
      <c r="N55" s="10">
        <f t="shared" si="7"/>
        <v>11500556.992338601</v>
      </c>
      <c r="O55" s="11"/>
      <c r="P55" s="12">
        <v>825940.23300000001</v>
      </c>
      <c r="Q55" s="13"/>
      <c r="R55" s="17">
        <v>32294.756000000001</v>
      </c>
      <c r="S55" s="14"/>
      <c r="T55" s="15">
        <f t="shared" si="4"/>
        <v>14.426900415678173</v>
      </c>
      <c r="U55" s="14"/>
      <c r="V55" s="15">
        <f t="shared" si="5"/>
        <v>14.488300415678173</v>
      </c>
    </row>
    <row r="56" spans="2:22" ht="15" thickBot="1" x14ac:dyDescent="0.35">
      <c r="B56" s="6">
        <v>44152</v>
      </c>
      <c r="C56" s="7"/>
      <c r="D56" s="8">
        <v>12.880599999999999</v>
      </c>
      <c r="E56" s="9"/>
      <c r="F56" s="10">
        <f t="shared" si="2"/>
        <v>10513306.920708999</v>
      </c>
      <c r="G56" s="9"/>
      <c r="H56" s="8">
        <v>6.1400000000000003E-2</v>
      </c>
      <c r="I56" s="9"/>
      <c r="J56" s="10">
        <f t="shared" si="3"/>
        <v>50115.448421000001</v>
      </c>
      <c r="K56" s="9"/>
      <c r="L56" s="15">
        <f t="shared" si="6"/>
        <v>12.942</v>
      </c>
      <c r="M56" s="9"/>
      <c r="N56" s="10">
        <f t="shared" si="7"/>
        <v>10563422.36913</v>
      </c>
      <c r="O56" s="11"/>
      <c r="P56" s="12">
        <v>816212.51500000001</v>
      </c>
      <c r="Q56" s="13"/>
      <c r="R56" s="17">
        <v>32294.756000000001</v>
      </c>
      <c r="S56" s="14"/>
      <c r="T56" s="15">
        <f t="shared" si="4"/>
        <v>13.411237084512841</v>
      </c>
      <c r="U56" s="14"/>
      <c r="V56" s="15">
        <f t="shared" si="5"/>
        <v>13.472637084512842</v>
      </c>
    </row>
    <row r="57" spans="2:22" ht="15" thickBot="1" x14ac:dyDescent="0.35">
      <c r="B57" s="6">
        <v>44153</v>
      </c>
      <c r="C57" s="7"/>
      <c r="D57" s="8">
        <v>13.583299999999999</v>
      </c>
      <c r="E57" s="9"/>
      <c r="F57" s="10">
        <f t="shared" si="2"/>
        <v>11086012.943743499</v>
      </c>
      <c r="G57" s="9"/>
      <c r="H57" s="8">
        <v>6.1400000000000003E-2</v>
      </c>
      <c r="I57" s="9"/>
      <c r="J57" s="10">
        <f t="shared" si="3"/>
        <v>50111.621973000001</v>
      </c>
      <c r="K57" s="9"/>
      <c r="L57" s="15">
        <f t="shared" si="6"/>
        <v>13.6447</v>
      </c>
      <c r="M57" s="9"/>
      <c r="N57" s="10">
        <f t="shared" si="7"/>
        <v>11136124.565716499</v>
      </c>
      <c r="O57" s="11"/>
      <c r="P57" s="12">
        <v>816150.19499999995</v>
      </c>
      <c r="Q57" s="13"/>
      <c r="R57" s="17">
        <v>32294.756000000001</v>
      </c>
      <c r="S57" s="14"/>
      <c r="T57" s="15">
        <f t="shared" si="4"/>
        <v>14.142930433558554</v>
      </c>
      <c r="U57" s="14"/>
      <c r="V57" s="15">
        <f t="shared" si="5"/>
        <v>14.204330433558555</v>
      </c>
    </row>
    <row r="58" spans="2:22" ht="15" thickBot="1" x14ac:dyDescent="0.35">
      <c r="B58" s="6">
        <v>44154</v>
      </c>
      <c r="C58" s="7"/>
      <c r="D58" s="8">
        <v>11.395300000000001</v>
      </c>
      <c r="E58" s="9"/>
      <c r="F58" s="10">
        <f t="shared" si="2"/>
        <v>9502007.7346096002</v>
      </c>
      <c r="G58" s="9"/>
      <c r="H58" s="8">
        <v>6.1400000000000003E-2</v>
      </c>
      <c r="I58" s="9"/>
      <c r="J58" s="10">
        <f t="shared" si="3"/>
        <v>51198.5884448</v>
      </c>
      <c r="K58" s="9"/>
      <c r="L58" s="15">
        <f t="shared" si="6"/>
        <v>11.456700000000001</v>
      </c>
      <c r="M58" s="9"/>
      <c r="N58" s="10">
        <f t="shared" si="7"/>
        <v>9553206.3230544012</v>
      </c>
      <c r="O58" s="11"/>
      <c r="P58" s="12">
        <v>833853.23199999996</v>
      </c>
      <c r="Q58" s="13"/>
      <c r="R58" s="17">
        <v>32294.756000000001</v>
      </c>
      <c r="S58" s="14"/>
      <c r="T58" s="15">
        <f t="shared" si="4"/>
        <v>11.854416139452814</v>
      </c>
      <c r="U58" s="14"/>
      <c r="V58" s="15">
        <f t="shared" si="5"/>
        <v>11.915816139452815</v>
      </c>
    </row>
    <row r="59" spans="2:22" ht="15" thickBot="1" x14ac:dyDescent="0.35">
      <c r="B59" s="6">
        <v>44155</v>
      </c>
      <c r="C59" s="7"/>
      <c r="D59" s="8">
        <v>10.0435</v>
      </c>
      <c r="E59" s="9"/>
      <c r="F59" s="10">
        <f t="shared" si="2"/>
        <v>8528817.6592564993</v>
      </c>
      <c r="G59" s="9"/>
      <c r="H59" s="8">
        <v>6.1400000000000003E-2</v>
      </c>
      <c r="I59" s="9"/>
      <c r="J59" s="10">
        <f t="shared" si="3"/>
        <v>52140.130858600001</v>
      </c>
      <c r="K59" s="9"/>
      <c r="L59" s="15">
        <f t="shared" si="6"/>
        <v>10.104900000000001</v>
      </c>
      <c r="M59" s="9"/>
      <c r="N59" s="10">
        <f t="shared" si="7"/>
        <v>8580957.7901151013</v>
      </c>
      <c r="O59" s="11"/>
      <c r="P59" s="12">
        <v>849187.799</v>
      </c>
      <c r="Q59" s="13"/>
      <c r="R59" s="17">
        <v>32294.756000000001</v>
      </c>
      <c r="S59" s="14"/>
      <c r="T59" s="15">
        <f t="shared" si="4"/>
        <v>10.440556119727537</v>
      </c>
      <c r="U59" s="14"/>
      <c r="V59" s="15">
        <f t="shared" si="5"/>
        <v>10.501956119727538</v>
      </c>
    </row>
    <row r="60" spans="2:22" ht="15" thickBot="1" x14ac:dyDescent="0.35">
      <c r="B60" s="6">
        <v>44156</v>
      </c>
      <c r="C60" s="7"/>
      <c r="D60" s="8">
        <v>14.8005</v>
      </c>
      <c r="E60" s="9"/>
      <c r="F60" s="10">
        <f t="shared" si="2"/>
        <v>11215071.045535499</v>
      </c>
      <c r="G60" s="9"/>
      <c r="H60" s="8">
        <v>6.1400000000000003E-2</v>
      </c>
      <c r="I60" s="9"/>
      <c r="J60" s="10">
        <f t="shared" si="3"/>
        <v>46525.817519400007</v>
      </c>
      <c r="K60" s="9"/>
      <c r="L60" s="15">
        <f t="shared" si="6"/>
        <v>14.8619</v>
      </c>
      <c r="M60" s="9"/>
      <c r="N60" s="10">
        <f t="shared" si="7"/>
        <v>11261596.863054901</v>
      </c>
      <c r="O60" s="11"/>
      <c r="P60" s="12">
        <v>757749.47100000002</v>
      </c>
      <c r="Q60" s="13"/>
      <c r="R60" s="17">
        <v>32294.756000000001</v>
      </c>
      <c r="S60" s="14"/>
      <c r="T60" s="15">
        <f t="shared" si="4"/>
        <v>15.459367502402269</v>
      </c>
      <c r="U60" s="14"/>
      <c r="V60" s="15">
        <f t="shared" si="5"/>
        <v>15.52076750240227</v>
      </c>
    </row>
    <row r="61" spans="2:22" ht="15" thickBot="1" x14ac:dyDescent="0.35">
      <c r="B61" s="6">
        <v>44157</v>
      </c>
      <c r="C61" s="7"/>
      <c r="D61" s="8">
        <v>12.6136</v>
      </c>
      <c r="E61" s="9"/>
      <c r="F61" s="10">
        <f t="shared" si="2"/>
        <v>9415928.0172904003</v>
      </c>
      <c r="G61" s="9"/>
      <c r="H61" s="8">
        <v>6.1400000000000003E-2</v>
      </c>
      <c r="I61" s="9"/>
      <c r="J61" s="10">
        <f t="shared" si="3"/>
        <v>45834.494534600002</v>
      </c>
      <c r="K61" s="9"/>
      <c r="L61" s="15">
        <f t="shared" si="6"/>
        <v>12.675000000000001</v>
      </c>
      <c r="M61" s="9"/>
      <c r="N61" s="10">
        <f t="shared" si="7"/>
        <v>9461762.5118250009</v>
      </c>
      <c r="O61" s="11"/>
      <c r="P61" s="12">
        <v>746490.13899999997</v>
      </c>
      <c r="Q61" s="13"/>
      <c r="R61" s="17">
        <v>32294.756000000001</v>
      </c>
      <c r="S61" s="14"/>
      <c r="T61" s="15">
        <f t="shared" si="4"/>
        <v>13.183966518711591</v>
      </c>
      <c r="U61" s="14"/>
      <c r="V61" s="15">
        <f t="shared" si="5"/>
        <v>13.245366518711592</v>
      </c>
    </row>
    <row r="62" spans="2:22" ht="15" thickBot="1" x14ac:dyDescent="0.35">
      <c r="B62" s="6">
        <v>44158</v>
      </c>
      <c r="C62" s="7"/>
      <c r="D62" s="8">
        <v>9.8795999999999999</v>
      </c>
      <c r="E62" s="9"/>
      <c r="F62" s="10">
        <f t="shared" si="2"/>
        <v>8408088.8563620001</v>
      </c>
      <c r="G62" s="9"/>
      <c r="H62" s="8">
        <v>6.1400000000000003E-2</v>
      </c>
      <c r="I62" s="9"/>
      <c r="J62" s="10">
        <f t="shared" si="3"/>
        <v>52254.813533</v>
      </c>
      <c r="K62" s="9"/>
      <c r="L62" s="15">
        <f t="shared" si="6"/>
        <v>9.9410000000000007</v>
      </c>
      <c r="M62" s="9"/>
      <c r="N62" s="10">
        <f t="shared" si="7"/>
        <v>8460343.6698950008</v>
      </c>
      <c r="O62" s="11"/>
      <c r="P62" s="12">
        <v>851055.59499999997</v>
      </c>
      <c r="Q62" s="13"/>
      <c r="R62" s="17">
        <v>32294.756000000001</v>
      </c>
      <c r="S62" s="14"/>
      <c r="T62" s="15">
        <f t="shared" si="4"/>
        <v>10.269285554291148</v>
      </c>
      <c r="U62" s="14"/>
      <c r="V62" s="15">
        <f t="shared" si="5"/>
        <v>10.330685554291149</v>
      </c>
    </row>
    <row r="63" spans="2:22" ht="15" thickBot="1" x14ac:dyDescent="0.35">
      <c r="B63" s="6">
        <v>44159</v>
      </c>
      <c r="C63" s="7"/>
      <c r="D63" s="8">
        <v>11.224</v>
      </c>
      <c r="E63" s="9"/>
      <c r="F63" s="10">
        <f t="shared" si="2"/>
        <v>9396800.6041839998</v>
      </c>
      <c r="G63" s="9"/>
      <c r="H63" s="8">
        <v>6.1400000000000003E-2</v>
      </c>
      <c r="I63" s="9"/>
      <c r="J63" s="10">
        <f t="shared" si="3"/>
        <v>51404.450917399998</v>
      </c>
      <c r="K63" s="9"/>
      <c r="L63" s="15">
        <f t="shared" si="6"/>
        <v>11.285400000000001</v>
      </c>
      <c r="M63" s="9"/>
      <c r="N63" s="10">
        <f t="shared" si="7"/>
        <v>9448205.0551014002</v>
      </c>
      <c r="O63" s="11"/>
      <c r="P63" s="12">
        <v>837206.04099999997</v>
      </c>
      <c r="Q63" s="13"/>
      <c r="R63" s="17">
        <v>32294.756000000001</v>
      </c>
      <c r="S63" s="14"/>
      <c r="T63" s="15">
        <f t="shared" si="4"/>
        <v>11.674330798063044</v>
      </c>
      <c r="U63" s="14"/>
      <c r="V63" s="15">
        <f t="shared" si="5"/>
        <v>11.735730798063045</v>
      </c>
    </row>
    <row r="64" spans="2:22" ht="15" thickBot="1" x14ac:dyDescent="0.35">
      <c r="B64" s="6">
        <v>44160</v>
      </c>
      <c r="C64" s="7"/>
      <c r="D64" s="8">
        <v>6.2432999999999996</v>
      </c>
      <c r="E64" s="9"/>
      <c r="F64" s="10">
        <f t="shared" si="2"/>
        <v>5235403.3621974001</v>
      </c>
      <c r="G64" s="9"/>
      <c r="H64" s="8">
        <v>6.1400000000000003E-2</v>
      </c>
      <c r="I64" s="9"/>
      <c r="J64" s="10">
        <f t="shared" si="3"/>
        <v>51487.797549200004</v>
      </c>
      <c r="K64" s="9"/>
      <c r="L64" s="15">
        <f t="shared" si="6"/>
        <v>6.3046999999999995</v>
      </c>
      <c r="M64" s="9"/>
      <c r="N64" s="10">
        <f t="shared" si="7"/>
        <v>5286891.1597465994</v>
      </c>
      <c r="O64" s="11"/>
      <c r="P64" s="12">
        <v>838563.478</v>
      </c>
      <c r="Q64" s="13"/>
      <c r="R64" s="17">
        <v>32294.756000000001</v>
      </c>
      <c r="S64" s="14"/>
      <c r="T64" s="15">
        <f t="shared" si="4"/>
        <v>6.4933727668495624</v>
      </c>
      <c r="U64" s="14"/>
      <c r="V64" s="15">
        <f t="shared" si="5"/>
        <v>6.5547727668495623</v>
      </c>
    </row>
    <row r="65" spans="2:22" ht="15" thickBot="1" x14ac:dyDescent="0.35">
      <c r="B65" s="6">
        <v>44161</v>
      </c>
      <c r="C65" s="7"/>
      <c r="D65" s="8">
        <v>2.4802</v>
      </c>
      <c r="E65" s="9"/>
      <c r="F65" s="10">
        <f t="shared" si="2"/>
        <v>2120839.2534715999</v>
      </c>
      <c r="G65" s="9"/>
      <c r="H65" s="8">
        <v>6.1400000000000003E-2</v>
      </c>
      <c r="I65" s="9"/>
      <c r="J65" s="10">
        <f t="shared" si="3"/>
        <v>52503.640901200008</v>
      </c>
      <c r="K65" s="9"/>
      <c r="L65" s="15">
        <f t="shared" si="6"/>
        <v>2.5415999999999999</v>
      </c>
      <c r="M65" s="9"/>
      <c r="N65" s="10">
        <f t="shared" si="7"/>
        <v>2173342.8943727999</v>
      </c>
      <c r="O65" s="11"/>
      <c r="P65" s="12">
        <v>855108.15800000005</v>
      </c>
      <c r="Q65" s="13"/>
      <c r="R65" s="17">
        <v>32294.756000000001</v>
      </c>
      <c r="S65" s="14"/>
      <c r="T65" s="15">
        <f t="shared" si="4"/>
        <v>2.5775458303383347</v>
      </c>
      <c r="U65" s="14"/>
      <c r="V65" s="15">
        <f t="shared" si="5"/>
        <v>2.6389458303383346</v>
      </c>
    </row>
    <row r="66" spans="2:22" ht="15" thickBot="1" x14ac:dyDescent="0.35">
      <c r="B66" s="6">
        <v>44162</v>
      </c>
      <c r="C66" s="7"/>
      <c r="D66" s="8">
        <v>2.7907000000000002</v>
      </c>
      <c r="E66" s="9"/>
      <c r="F66" s="10">
        <f t="shared" si="2"/>
        <v>2404243.4398135999</v>
      </c>
      <c r="G66" s="9"/>
      <c r="H66" s="8">
        <v>6.1400000000000003E-2</v>
      </c>
      <c r="I66" s="9"/>
      <c r="J66" s="10">
        <f t="shared" si="3"/>
        <v>52897.318667200001</v>
      </c>
      <c r="K66" s="9"/>
      <c r="L66" s="15">
        <f t="shared" si="6"/>
        <v>2.8521000000000001</v>
      </c>
      <c r="M66" s="9"/>
      <c r="N66" s="10">
        <f t="shared" si="7"/>
        <v>2457140.7584807999</v>
      </c>
      <c r="O66" s="11"/>
      <c r="P66" s="12">
        <v>861519.848</v>
      </c>
      <c r="Q66" s="13"/>
      <c r="R66" s="17">
        <v>32294.756000000001</v>
      </c>
      <c r="S66" s="14"/>
      <c r="T66" s="15">
        <f t="shared" si="4"/>
        <v>2.8993857795774467</v>
      </c>
      <c r="U66" s="14"/>
      <c r="V66" s="15">
        <f t="shared" si="5"/>
        <v>2.9607857795774466</v>
      </c>
    </row>
    <row r="67" spans="2:22" ht="15" thickBot="1" x14ac:dyDescent="0.35">
      <c r="B67" s="6">
        <v>44163</v>
      </c>
      <c r="C67" s="7"/>
      <c r="D67" s="8">
        <v>4.8906999999999998</v>
      </c>
      <c r="E67" s="9"/>
      <c r="F67" s="10">
        <f t="shared" si="2"/>
        <v>3852850.4022772</v>
      </c>
      <c r="G67" s="9"/>
      <c r="H67" s="8">
        <v>6.1400000000000003E-2</v>
      </c>
      <c r="I67" s="9"/>
      <c r="J67" s="10">
        <f t="shared" si="3"/>
        <v>48370.379434400005</v>
      </c>
      <c r="K67" s="9"/>
      <c r="L67" s="15">
        <f t="shared" si="6"/>
        <v>4.9520999999999997</v>
      </c>
      <c r="M67" s="9"/>
      <c r="N67" s="10">
        <f t="shared" si="7"/>
        <v>3901220.7817115998</v>
      </c>
      <c r="O67" s="11"/>
      <c r="P67" s="12">
        <v>787791.196</v>
      </c>
      <c r="Q67" s="13"/>
      <c r="R67" s="17">
        <v>32294.756000000001</v>
      </c>
      <c r="S67" s="14"/>
      <c r="T67" s="15">
        <f t="shared" si="4"/>
        <v>5.0997598377527762</v>
      </c>
      <c r="U67" s="14"/>
      <c r="V67" s="15">
        <f t="shared" si="5"/>
        <v>5.1611598377527761</v>
      </c>
    </row>
    <row r="68" spans="2:22" ht="15" thickBot="1" x14ac:dyDescent="0.35">
      <c r="B68" s="6">
        <v>44164</v>
      </c>
      <c r="C68" s="7"/>
      <c r="D68" s="8">
        <v>3.5424000000000002</v>
      </c>
      <c r="E68" s="9"/>
      <c r="F68" s="10">
        <f t="shared" si="2"/>
        <v>2746566.8319168002</v>
      </c>
      <c r="G68" s="9"/>
      <c r="H68" s="8">
        <v>6.1400000000000003E-2</v>
      </c>
      <c r="I68" s="9"/>
      <c r="J68" s="10">
        <f t="shared" si="3"/>
        <v>47605.917874800005</v>
      </c>
      <c r="K68" s="9"/>
      <c r="L68" s="15">
        <f t="shared" si="6"/>
        <v>3.6038000000000001</v>
      </c>
      <c r="M68" s="9"/>
      <c r="N68" s="10">
        <f t="shared" si="7"/>
        <v>2794172.7497916003</v>
      </c>
      <c r="O68" s="11"/>
      <c r="P68" s="12">
        <v>775340.68200000003</v>
      </c>
      <c r="Q68" s="13"/>
      <c r="R68" s="17">
        <v>32294.756000000001</v>
      </c>
      <c r="S68" s="14"/>
      <c r="T68" s="15">
        <f t="shared" si="4"/>
        <v>3.6963621437267666</v>
      </c>
      <c r="U68" s="14"/>
      <c r="V68" s="15">
        <f t="shared" si="5"/>
        <v>3.7577621437267665</v>
      </c>
    </row>
    <row r="69" spans="2:22" ht="15" thickBot="1" x14ac:dyDescent="0.35">
      <c r="B69" s="6">
        <v>44165</v>
      </c>
      <c r="C69" s="7"/>
      <c r="D69" s="8">
        <v>9.8138000000000005</v>
      </c>
      <c r="E69" s="9"/>
      <c r="F69" s="10">
        <f t="shared" si="2"/>
        <v>8549565.576882001</v>
      </c>
      <c r="G69" s="9"/>
      <c r="H69" s="8">
        <v>6.1400000000000003E-2</v>
      </c>
      <c r="I69" s="9"/>
      <c r="J69" s="10">
        <f t="shared" si="3"/>
        <v>53490.322446000006</v>
      </c>
      <c r="K69" s="9"/>
      <c r="L69" s="15">
        <f t="shared" si="6"/>
        <v>9.8752000000000013</v>
      </c>
      <c r="M69" s="9"/>
      <c r="N69" s="10">
        <f t="shared" si="7"/>
        <v>8603055.8993280008</v>
      </c>
      <c r="O69" s="11"/>
      <c r="P69" s="12">
        <v>871177.89</v>
      </c>
      <c r="Q69" s="13"/>
      <c r="R69" s="17">
        <v>32294.756000000001</v>
      </c>
      <c r="S69" s="14"/>
      <c r="T69" s="15">
        <f t="shared" si="4"/>
        <v>10.191605040520461</v>
      </c>
      <c r="U69" s="14"/>
      <c r="V69" s="15">
        <f t="shared" si="5"/>
        <v>10.253005040520462</v>
      </c>
    </row>
    <row r="70" spans="2:22" ht="15" thickBot="1" x14ac:dyDescent="0.35">
      <c r="B70" s="6">
        <v>44166</v>
      </c>
      <c r="C70" s="7"/>
      <c r="D70" s="8">
        <v>6.5998000000000001</v>
      </c>
      <c r="E70" s="9"/>
      <c r="F70" s="10">
        <f t="shared" si="2"/>
        <v>5845963.2014315994</v>
      </c>
      <c r="G70" s="9"/>
      <c r="H70" s="8">
        <v>6.1400000000000003E-2</v>
      </c>
      <c r="I70" s="9"/>
      <c r="J70" s="10">
        <f t="shared" si="3"/>
        <v>54386.820898799997</v>
      </c>
      <c r="K70" s="9"/>
      <c r="L70" s="15">
        <f t="shared" si="6"/>
        <v>6.6612</v>
      </c>
      <c r="M70" s="9"/>
      <c r="N70" s="10">
        <f t="shared" si="7"/>
        <v>5900350.0223303996</v>
      </c>
      <c r="O70" s="11"/>
      <c r="P70" s="12">
        <v>885778.84199999995</v>
      </c>
      <c r="Q70" s="13"/>
      <c r="R70" s="17">
        <v>32294.756000000001</v>
      </c>
      <c r="S70" s="14"/>
      <c r="T70" s="15">
        <f t="shared" si="4"/>
        <v>6.8495280665744014</v>
      </c>
      <c r="U70" s="14"/>
      <c r="V70" s="15">
        <f t="shared" si="5"/>
        <v>6.9109280665744013</v>
      </c>
    </row>
    <row r="71" spans="2:22" ht="15" thickBot="1" x14ac:dyDescent="0.35">
      <c r="B71" s="6">
        <v>44167</v>
      </c>
      <c r="C71" s="7"/>
      <c r="D71" s="8">
        <v>6.2408999999999999</v>
      </c>
      <c r="E71" s="9"/>
      <c r="F71" s="10">
        <f t="shared" si="2"/>
        <v>5631434.9874689998</v>
      </c>
      <c r="G71" s="9"/>
      <c r="H71" s="8">
        <v>6.1400000000000003E-2</v>
      </c>
      <c r="I71" s="9"/>
      <c r="J71" s="10">
        <f t="shared" si="3"/>
        <v>55403.885374000005</v>
      </c>
      <c r="K71" s="9"/>
      <c r="L71" s="15">
        <f t="shared" si="6"/>
        <v>6.3022999999999998</v>
      </c>
      <c r="M71" s="9"/>
      <c r="N71" s="10">
        <f t="shared" si="7"/>
        <v>5686838.8728430001</v>
      </c>
      <c r="O71" s="11"/>
      <c r="P71" s="12">
        <v>902343.41</v>
      </c>
      <c r="Q71" s="13"/>
      <c r="R71" s="17">
        <v>32294.756000000001</v>
      </c>
      <c r="S71" s="14"/>
      <c r="T71" s="15">
        <f t="shared" si="4"/>
        <v>6.4725518068199897</v>
      </c>
      <c r="U71" s="14"/>
      <c r="V71" s="15">
        <f t="shared" si="5"/>
        <v>6.5339518068199895</v>
      </c>
    </row>
    <row r="72" spans="2:22" ht="15" thickBot="1" x14ac:dyDescent="0.35">
      <c r="B72" s="6">
        <v>44168</v>
      </c>
      <c r="C72" s="7"/>
      <c r="D72" s="8">
        <v>6.7805</v>
      </c>
      <c r="E72" s="9"/>
      <c r="F72" s="10">
        <f t="shared" si="2"/>
        <v>6236257.7498805001</v>
      </c>
      <c r="G72" s="9"/>
      <c r="H72" s="8">
        <v>6.1400000000000003E-2</v>
      </c>
      <c r="I72" s="9"/>
      <c r="J72" s="10">
        <f t="shared" si="3"/>
        <v>56471.679941400005</v>
      </c>
      <c r="K72" s="9"/>
      <c r="L72" s="15">
        <f t="shared" si="6"/>
        <v>6.8418999999999999</v>
      </c>
      <c r="M72" s="9"/>
      <c r="N72" s="10">
        <f t="shared" si="7"/>
        <v>6292729.4298219001</v>
      </c>
      <c r="O72" s="11"/>
      <c r="P72" s="12">
        <v>919734.201</v>
      </c>
      <c r="Q72" s="13"/>
      <c r="R72" s="17">
        <v>32294.756000000001</v>
      </c>
      <c r="S72" s="14"/>
      <c r="T72" s="15">
        <f t="shared" si="4"/>
        <v>7.0272487717519709</v>
      </c>
      <c r="U72" s="14"/>
      <c r="V72" s="15">
        <f t="shared" si="5"/>
        <v>7.0886487717519708</v>
      </c>
    </row>
    <row r="73" spans="2:22" ht="15" thickBot="1" x14ac:dyDescent="0.35">
      <c r="B73" s="6">
        <v>44169</v>
      </c>
      <c r="C73" s="7"/>
      <c r="D73" s="8">
        <v>10.592000000000001</v>
      </c>
      <c r="E73" s="9"/>
      <c r="F73" s="10">
        <f t="shared" si="2"/>
        <v>9790235.0964160003</v>
      </c>
      <c r="G73" s="9"/>
      <c r="H73" s="8">
        <v>6.1400000000000003E-2</v>
      </c>
      <c r="I73" s="9"/>
      <c r="J73" s="10">
        <f t="shared" si="3"/>
        <v>56752.306922199998</v>
      </c>
      <c r="K73" s="9"/>
      <c r="L73" s="15">
        <f t="shared" ref="L73:L100" si="8">D73+H73</f>
        <v>10.653400000000001</v>
      </c>
      <c r="M73" s="9"/>
      <c r="N73" s="10">
        <f t="shared" ref="N73:N100" si="9">(D73+H73)*P73</f>
        <v>9846987.4033382013</v>
      </c>
      <c r="O73" s="11"/>
      <c r="P73" s="12">
        <v>924304.67299999995</v>
      </c>
      <c r="Q73" s="13"/>
      <c r="R73" s="17">
        <v>32294.756000000001</v>
      </c>
      <c r="S73" s="14"/>
      <c r="T73" s="15">
        <f t="shared" si="4"/>
        <v>10.975477861661489</v>
      </c>
      <c r="U73" s="14"/>
      <c r="V73" s="15">
        <f t="shared" si="5"/>
        <v>11.036877861661489</v>
      </c>
    </row>
    <row r="74" spans="2:22" ht="15" thickBot="1" x14ac:dyDescent="0.35">
      <c r="B74" s="6">
        <v>44170</v>
      </c>
      <c r="C74" s="7"/>
      <c r="D74" s="8">
        <v>5.6870000000000003</v>
      </c>
      <c r="E74" s="9"/>
      <c r="F74" s="10">
        <f t="shared" ref="F74:F100" si="10">D74*P74</f>
        <v>4758542.5865560006</v>
      </c>
      <c r="G74" s="9"/>
      <c r="H74" s="8">
        <v>6.1400000000000003E-2</v>
      </c>
      <c r="I74" s="9"/>
      <c r="J74" s="10">
        <f t="shared" ref="J74:J100" si="11">H74*P74</f>
        <v>51375.859823200008</v>
      </c>
      <c r="K74" s="9"/>
      <c r="L74" s="15">
        <f t="shared" si="8"/>
        <v>5.7484000000000002</v>
      </c>
      <c r="M74" s="9"/>
      <c r="N74" s="10">
        <f t="shared" si="9"/>
        <v>4809918.4463792006</v>
      </c>
      <c r="O74" s="11"/>
      <c r="P74" s="12">
        <v>836740.38800000004</v>
      </c>
      <c r="Q74" s="13"/>
      <c r="R74" s="17">
        <v>32294.756000000001</v>
      </c>
      <c r="S74" s="14"/>
      <c r="T74" s="15">
        <f t="shared" ref="T74:T100" si="12">F74/(P74-R74)</f>
        <v>5.9153066375976051</v>
      </c>
      <c r="U74" s="14"/>
      <c r="V74" s="15">
        <f t="shared" ref="V74:V100" si="13">T74+H74</f>
        <v>5.976706637597605</v>
      </c>
    </row>
    <row r="75" spans="2:22" ht="15" thickBot="1" x14ac:dyDescent="0.35">
      <c r="B75" s="6">
        <v>44171</v>
      </c>
      <c r="C75" s="7"/>
      <c r="D75" s="8">
        <v>2.8757999999999999</v>
      </c>
      <c r="E75" s="9"/>
      <c r="F75" s="10">
        <f t="shared" si="10"/>
        <v>2396267.9478635998</v>
      </c>
      <c r="G75" s="9"/>
      <c r="H75" s="8">
        <v>6.1400000000000003E-2</v>
      </c>
      <c r="I75" s="9"/>
      <c r="J75" s="10">
        <f t="shared" si="11"/>
        <v>51161.712218799999</v>
      </c>
      <c r="K75" s="9"/>
      <c r="L75" s="15">
        <f t="shared" si="8"/>
        <v>2.9371999999999998</v>
      </c>
      <c r="M75" s="9"/>
      <c r="N75" s="10">
        <f t="shared" si="9"/>
        <v>2447429.6600823998</v>
      </c>
      <c r="O75" s="11"/>
      <c r="P75" s="12">
        <v>833252.64199999999</v>
      </c>
      <c r="Q75" s="13"/>
      <c r="R75" s="17">
        <v>32294.756000000001</v>
      </c>
      <c r="S75" s="14"/>
      <c r="T75" s="15">
        <f t="shared" si="12"/>
        <v>2.9917527372514066</v>
      </c>
      <c r="U75" s="14"/>
      <c r="V75" s="15">
        <f t="shared" si="13"/>
        <v>3.0531527372514065</v>
      </c>
    </row>
    <row r="76" spans="2:22" ht="15" thickBot="1" x14ac:dyDescent="0.35">
      <c r="B76" s="6">
        <v>44172</v>
      </c>
      <c r="C76" s="7"/>
      <c r="D76" s="8">
        <v>4.8680000000000003</v>
      </c>
      <c r="E76" s="9"/>
      <c r="F76" s="10">
        <f t="shared" si="10"/>
        <v>4570057.4237879999</v>
      </c>
      <c r="G76" s="9"/>
      <c r="H76" s="8">
        <v>6.1400000000000003E-2</v>
      </c>
      <c r="I76" s="9"/>
      <c r="J76" s="10">
        <f t="shared" si="11"/>
        <v>57642.055427400002</v>
      </c>
      <c r="K76" s="9"/>
      <c r="L76" s="15">
        <f t="shared" si="8"/>
        <v>4.9294000000000002</v>
      </c>
      <c r="M76" s="9"/>
      <c r="N76" s="10">
        <f t="shared" si="9"/>
        <v>4627699.4792154003</v>
      </c>
      <c r="O76" s="11"/>
      <c r="P76" s="12">
        <v>938795.69099999999</v>
      </c>
      <c r="Q76" s="13"/>
      <c r="R76" s="17">
        <v>32294.756000000001</v>
      </c>
      <c r="S76" s="14"/>
      <c r="T76" s="15">
        <f t="shared" si="12"/>
        <v>5.041426045289187</v>
      </c>
      <c r="U76" s="14"/>
      <c r="V76" s="15">
        <f t="shared" si="13"/>
        <v>5.1028260452891869</v>
      </c>
    </row>
    <row r="77" spans="2:22" ht="15" thickBot="1" x14ac:dyDescent="0.35">
      <c r="B77" s="6">
        <v>44173</v>
      </c>
      <c r="C77" s="7"/>
      <c r="D77" s="8">
        <v>5.8998999999999997</v>
      </c>
      <c r="E77" s="9"/>
      <c r="F77" s="10">
        <f t="shared" si="10"/>
        <v>5574342.2790209996</v>
      </c>
      <c r="G77" s="9"/>
      <c r="H77" s="8">
        <v>6.1400000000000003E-2</v>
      </c>
      <c r="I77" s="9"/>
      <c r="J77" s="10">
        <f t="shared" si="11"/>
        <v>58011.935106000004</v>
      </c>
      <c r="K77" s="9"/>
      <c r="L77" s="15">
        <f t="shared" si="8"/>
        <v>5.9612999999999996</v>
      </c>
      <c r="M77" s="9"/>
      <c r="N77" s="10">
        <f t="shared" si="9"/>
        <v>5632354.2141269995</v>
      </c>
      <c r="O77" s="11"/>
      <c r="P77" s="12">
        <v>944819.79</v>
      </c>
      <c r="Q77" s="13"/>
      <c r="R77" s="17">
        <v>32294.756000000001</v>
      </c>
      <c r="S77" s="14"/>
      <c r="T77" s="15">
        <f t="shared" si="12"/>
        <v>6.1087006617080926</v>
      </c>
      <c r="U77" s="14"/>
      <c r="V77" s="15">
        <f t="shared" si="13"/>
        <v>6.1701006617080925</v>
      </c>
    </row>
    <row r="78" spans="2:22" ht="15" thickBot="1" x14ac:dyDescent="0.35">
      <c r="B78" s="6">
        <v>44174</v>
      </c>
      <c r="C78" s="7"/>
      <c r="D78" s="8">
        <v>5.6890000000000001</v>
      </c>
      <c r="E78" s="9"/>
      <c r="F78" s="10">
        <f t="shared" si="10"/>
        <v>5300950.6532370001</v>
      </c>
      <c r="G78" s="9"/>
      <c r="H78" s="8">
        <v>6.1400000000000003E-2</v>
      </c>
      <c r="I78" s="9"/>
      <c r="J78" s="10">
        <f t="shared" si="11"/>
        <v>57211.877326200003</v>
      </c>
      <c r="K78" s="9"/>
      <c r="L78" s="15">
        <f t="shared" si="8"/>
        <v>5.7504</v>
      </c>
      <c r="M78" s="9"/>
      <c r="N78" s="10">
        <f t="shared" si="9"/>
        <v>5358162.5305631999</v>
      </c>
      <c r="O78" s="11"/>
      <c r="P78" s="12">
        <v>931789.53300000005</v>
      </c>
      <c r="Q78" s="13"/>
      <c r="R78" s="17">
        <v>32294.756000000001</v>
      </c>
      <c r="S78" s="14"/>
      <c r="T78" s="15">
        <f t="shared" si="12"/>
        <v>5.8932534004441477</v>
      </c>
      <c r="U78" s="14"/>
      <c r="V78" s="15">
        <f t="shared" si="13"/>
        <v>5.9546534004441476</v>
      </c>
    </row>
    <row r="79" spans="2:22" ht="15" thickBot="1" x14ac:dyDescent="0.35">
      <c r="B79" s="6">
        <v>44175</v>
      </c>
      <c r="C79" s="7"/>
      <c r="D79" s="8">
        <v>8.8099000000000007</v>
      </c>
      <c r="E79" s="9"/>
      <c r="F79" s="10">
        <f t="shared" si="10"/>
        <v>8167393.2353486009</v>
      </c>
      <c r="G79" s="9"/>
      <c r="H79" s="8">
        <v>6.1400000000000003E-2</v>
      </c>
      <c r="I79" s="9"/>
      <c r="J79" s="10">
        <f t="shared" si="11"/>
        <v>56922.092719600005</v>
      </c>
      <c r="K79" s="9"/>
      <c r="L79" s="15">
        <f t="shared" si="8"/>
        <v>8.8713000000000015</v>
      </c>
      <c r="M79" s="9"/>
      <c r="N79" s="10">
        <f t="shared" si="9"/>
        <v>8224315.3280682014</v>
      </c>
      <c r="O79" s="11"/>
      <c r="P79" s="12">
        <v>927069.91399999999</v>
      </c>
      <c r="Q79" s="13"/>
      <c r="R79" s="17">
        <v>32294.756000000001</v>
      </c>
      <c r="S79" s="14"/>
      <c r="T79" s="15">
        <f t="shared" si="12"/>
        <v>9.1278721389676782</v>
      </c>
      <c r="U79" s="14"/>
      <c r="V79" s="15">
        <f t="shared" si="13"/>
        <v>9.189272138967679</v>
      </c>
    </row>
    <row r="80" spans="2:22" ht="15" thickBot="1" x14ac:dyDescent="0.35">
      <c r="B80" s="6">
        <v>44176</v>
      </c>
      <c r="C80" s="7"/>
      <c r="D80" s="8">
        <v>7.5148999999999999</v>
      </c>
      <c r="E80" s="9"/>
      <c r="F80" s="10">
        <f t="shared" si="10"/>
        <v>6637050.2705709003</v>
      </c>
      <c r="G80" s="9"/>
      <c r="H80" s="8">
        <v>6.1400000000000003E-2</v>
      </c>
      <c r="I80" s="9"/>
      <c r="J80" s="10">
        <f t="shared" si="11"/>
        <v>54227.586077400003</v>
      </c>
      <c r="K80" s="9"/>
      <c r="L80" s="15">
        <f t="shared" si="8"/>
        <v>7.5762999999999998</v>
      </c>
      <c r="M80" s="9"/>
      <c r="N80" s="10">
        <f t="shared" si="9"/>
        <v>6691277.8566482998</v>
      </c>
      <c r="O80" s="11"/>
      <c r="P80" s="12">
        <v>883185.44099999999</v>
      </c>
      <c r="Q80" s="13"/>
      <c r="R80" s="17">
        <v>32294.756000000001</v>
      </c>
      <c r="S80" s="14"/>
      <c r="T80" s="15">
        <f t="shared" si="12"/>
        <v>7.8001209645054477</v>
      </c>
      <c r="U80" s="14"/>
      <c r="V80" s="15">
        <f t="shared" si="13"/>
        <v>7.8615209645054476</v>
      </c>
    </row>
    <row r="81" spans="2:22" ht="15" thickBot="1" x14ac:dyDescent="0.35">
      <c r="B81" s="6">
        <v>44177</v>
      </c>
      <c r="C81" s="7"/>
      <c r="D81" s="8">
        <v>4.8851000000000004</v>
      </c>
      <c r="E81" s="9"/>
      <c r="F81" s="10">
        <f t="shared" si="10"/>
        <v>3973660.5720812003</v>
      </c>
      <c r="G81" s="9"/>
      <c r="H81" s="8">
        <v>6.1400000000000003E-2</v>
      </c>
      <c r="I81" s="9"/>
      <c r="J81" s="10">
        <f t="shared" si="11"/>
        <v>49944.271176800001</v>
      </c>
      <c r="K81" s="9"/>
      <c r="L81" s="15">
        <f t="shared" si="8"/>
        <v>4.9465000000000003</v>
      </c>
      <c r="M81" s="9"/>
      <c r="N81" s="10">
        <f t="shared" si="9"/>
        <v>4023604.843258</v>
      </c>
      <c r="O81" s="11"/>
      <c r="P81" s="12">
        <v>813424.61199999996</v>
      </c>
      <c r="Q81" s="13"/>
      <c r="R81" s="17">
        <v>32294.756000000001</v>
      </c>
      <c r="S81" s="14"/>
      <c r="T81" s="15">
        <f t="shared" si="12"/>
        <v>5.087067843533049</v>
      </c>
      <c r="U81" s="14"/>
      <c r="V81" s="15">
        <f t="shared" si="13"/>
        <v>5.1484678435330489</v>
      </c>
    </row>
    <row r="82" spans="2:22" ht="15" thickBot="1" x14ac:dyDescent="0.35">
      <c r="B82" s="6">
        <v>44178</v>
      </c>
      <c r="C82" s="7"/>
      <c r="D82" s="8">
        <v>10.309799999999999</v>
      </c>
      <c r="E82" s="9"/>
      <c r="F82" s="10">
        <f t="shared" si="10"/>
        <v>8542641.3491831999</v>
      </c>
      <c r="G82" s="9"/>
      <c r="H82" s="8">
        <v>6.1400000000000003E-2</v>
      </c>
      <c r="I82" s="9"/>
      <c r="J82" s="10">
        <f t="shared" si="11"/>
        <v>50875.689037600001</v>
      </c>
      <c r="K82" s="9"/>
      <c r="L82" s="15">
        <f t="shared" si="8"/>
        <v>10.3712</v>
      </c>
      <c r="M82" s="9"/>
      <c r="N82" s="10">
        <f t="shared" si="9"/>
        <v>8593517.0382208005</v>
      </c>
      <c r="O82" s="11"/>
      <c r="P82" s="12">
        <v>828594.28399999999</v>
      </c>
      <c r="Q82" s="13"/>
      <c r="R82" s="17">
        <v>32294.756000000001</v>
      </c>
      <c r="S82" s="14"/>
      <c r="T82" s="15">
        <f t="shared" si="12"/>
        <v>10.727924667541936</v>
      </c>
      <c r="U82" s="14"/>
      <c r="V82" s="15">
        <f t="shared" si="13"/>
        <v>10.789324667541937</v>
      </c>
    </row>
    <row r="83" spans="2:22" ht="15" thickBot="1" x14ac:dyDescent="0.35">
      <c r="B83" s="6">
        <v>44179</v>
      </c>
      <c r="C83" s="7"/>
      <c r="D83" s="8">
        <v>11.4064</v>
      </c>
      <c r="E83" s="9"/>
      <c r="F83" s="10">
        <f t="shared" si="10"/>
        <v>10046601.890302399</v>
      </c>
      <c r="G83" s="9"/>
      <c r="H83" s="8">
        <v>6.1400000000000003E-2</v>
      </c>
      <c r="I83" s="9"/>
      <c r="J83" s="10">
        <f t="shared" si="11"/>
        <v>54080.284407400002</v>
      </c>
      <c r="K83" s="9"/>
      <c r="L83" s="15">
        <f t="shared" si="8"/>
        <v>11.4678</v>
      </c>
      <c r="M83" s="9"/>
      <c r="N83" s="10">
        <f t="shared" si="9"/>
        <v>10100682.174709801</v>
      </c>
      <c r="O83" s="11"/>
      <c r="P83" s="12">
        <v>880786.39099999995</v>
      </c>
      <c r="Q83" s="13"/>
      <c r="R83" s="17">
        <v>32294.756000000001</v>
      </c>
      <c r="S83" s="14"/>
      <c r="T83" s="15">
        <f t="shared" si="12"/>
        <v>11.840543236825665</v>
      </c>
      <c r="U83" s="14"/>
      <c r="V83" s="15">
        <f t="shared" si="13"/>
        <v>11.901943236825666</v>
      </c>
    </row>
    <row r="84" spans="2:22" ht="15" thickBot="1" x14ac:dyDescent="0.35">
      <c r="B84" s="6">
        <v>44180</v>
      </c>
      <c r="C84" s="7"/>
      <c r="D84" s="8">
        <v>9.0625</v>
      </c>
      <c r="E84" s="9"/>
      <c r="F84" s="10">
        <f t="shared" si="10"/>
        <v>7975985.1028124997</v>
      </c>
      <c r="G84" s="9"/>
      <c r="H84" s="8">
        <v>6.1400000000000003E-2</v>
      </c>
      <c r="I84" s="9"/>
      <c r="J84" s="10">
        <f t="shared" si="11"/>
        <v>54038.674241400004</v>
      </c>
      <c r="K84" s="9"/>
      <c r="L84" s="15">
        <f t="shared" si="8"/>
        <v>9.1239000000000008</v>
      </c>
      <c r="M84" s="9"/>
      <c r="N84" s="10">
        <f t="shared" si="9"/>
        <v>8030023.777053901</v>
      </c>
      <c r="O84" s="11"/>
      <c r="P84" s="12">
        <v>880108.701</v>
      </c>
      <c r="Q84" s="13"/>
      <c r="R84" s="17">
        <v>32294.756000000001</v>
      </c>
      <c r="S84" s="14"/>
      <c r="T84" s="15">
        <f t="shared" si="12"/>
        <v>9.407706902972091</v>
      </c>
      <c r="U84" s="14"/>
      <c r="V84" s="15">
        <f t="shared" si="13"/>
        <v>9.4691069029720918</v>
      </c>
    </row>
    <row r="85" spans="2:22" ht="15" thickBot="1" x14ac:dyDescent="0.35">
      <c r="B85" s="6">
        <v>44181</v>
      </c>
      <c r="C85" s="7"/>
      <c r="D85" s="8">
        <v>11.0923</v>
      </c>
      <c r="E85" s="9"/>
      <c r="F85" s="10">
        <f t="shared" si="10"/>
        <v>9861327.8478874993</v>
      </c>
      <c r="G85" s="9"/>
      <c r="H85" s="8">
        <v>6.1400000000000003E-2</v>
      </c>
      <c r="I85" s="9"/>
      <c r="J85" s="10">
        <f t="shared" si="11"/>
        <v>54586.111975</v>
      </c>
      <c r="K85" s="9"/>
      <c r="L85" s="15">
        <f t="shared" si="8"/>
        <v>11.153700000000001</v>
      </c>
      <c r="M85" s="9"/>
      <c r="N85" s="10">
        <f t="shared" si="9"/>
        <v>9915913.9598625004</v>
      </c>
      <c r="O85" s="11"/>
      <c r="P85" s="12">
        <v>889024.625</v>
      </c>
      <c r="Q85" s="13"/>
      <c r="R85" s="17">
        <v>32294.756000000001</v>
      </c>
      <c r="S85" s="14"/>
      <c r="T85" s="15">
        <f t="shared" si="12"/>
        <v>11.510428438076904</v>
      </c>
      <c r="U85" s="14"/>
      <c r="V85" s="15">
        <f t="shared" si="13"/>
        <v>11.571828438076905</v>
      </c>
    </row>
    <row r="86" spans="2:22" ht="15" thickBot="1" x14ac:dyDescent="0.35">
      <c r="B86" s="6">
        <v>44182</v>
      </c>
      <c r="C86" s="7"/>
      <c r="D86" s="8">
        <v>10.228999999999999</v>
      </c>
      <c r="E86" s="9"/>
      <c r="F86" s="10">
        <f t="shared" si="10"/>
        <v>8978528.3789900001</v>
      </c>
      <c r="G86" s="9"/>
      <c r="H86" s="8">
        <v>6.1400000000000003E-2</v>
      </c>
      <c r="I86" s="9"/>
      <c r="J86" s="10">
        <f t="shared" si="11"/>
        <v>53893.991834000008</v>
      </c>
      <c r="K86" s="9"/>
      <c r="L86" s="15">
        <f t="shared" si="8"/>
        <v>10.2904</v>
      </c>
      <c r="M86" s="9"/>
      <c r="N86" s="10">
        <f t="shared" si="9"/>
        <v>9032422.3708239999</v>
      </c>
      <c r="O86" s="11"/>
      <c r="P86" s="12">
        <v>877752.31</v>
      </c>
      <c r="Q86" s="13"/>
      <c r="R86" s="17">
        <v>32294.756000000001</v>
      </c>
      <c r="S86" s="14"/>
      <c r="T86" s="15">
        <f t="shared" si="12"/>
        <v>10.619726959101722</v>
      </c>
      <c r="U86" s="14"/>
      <c r="V86" s="15">
        <f t="shared" si="13"/>
        <v>10.681126959101723</v>
      </c>
    </row>
    <row r="87" spans="2:22" ht="15" thickBot="1" x14ac:dyDescent="0.35">
      <c r="B87" s="6">
        <v>44183</v>
      </c>
      <c r="C87" s="7"/>
      <c r="D87" s="8">
        <v>11.992699999999999</v>
      </c>
      <c r="E87" s="9"/>
      <c r="F87" s="10">
        <f t="shared" si="10"/>
        <v>10269523.995485699</v>
      </c>
      <c r="G87" s="9"/>
      <c r="H87" s="8">
        <v>6.1400000000000003E-2</v>
      </c>
      <c r="I87" s="9"/>
      <c r="J87" s="10">
        <f t="shared" si="11"/>
        <v>52577.715887400002</v>
      </c>
      <c r="K87" s="9"/>
      <c r="L87" s="15">
        <f t="shared" si="8"/>
        <v>12.0541</v>
      </c>
      <c r="M87" s="9"/>
      <c r="N87" s="10">
        <f t="shared" si="9"/>
        <v>10322101.7113731</v>
      </c>
      <c r="O87" s="11"/>
      <c r="P87" s="12">
        <v>856314.59100000001</v>
      </c>
      <c r="Q87" s="13"/>
      <c r="R87" s="17">
        <v>32294.756000000001</v>
      </c>
      <c r="S87" s="14"/>
      <c r="T87" s="15">
        <f t="shared" si="12"/>
        <v>12.462714560124271</v>
      </c>
      <c r="U87" s="14"/>
      <c r="V87" s="15">
        <f t="shared" si="13"/>
        <v>12.524114560124271</v>
      </c>
    </row>
    <row r="88" spans="2:22" ht="15" thickBot="1" x14ac:dyDescent="0.35">
      <c r="B88" s="6">
        <v>44184</v>
      </c>
      <c r="C88" s="7"/>
      <c r="D88" s="8">
        <v>13.451700000000001</v>
      </c>
      <c r="E88" s="9"/>
      <c r="F88" s="10">
        <f t="shared" si="10"/>
        <v>10526053.595378701</v>
      </c>
      <c r="G88" s="9"/>
      <c r="H88" s="8">
        <v>6.1400000000000003E-2</v>
      </c>
      <c r="I88" s="9"/>
      <c r="J88" s="10">
        <f t="shared" si="11"/>
        <v>48045.948895400004</v>
      </c>
      <c r="K88" s="9"/>
      <c r="L88" s="15">
        <f t="shared" si="8"/>
        <v>13.513100000000001</v>
      </c>
      <c r="M88" s="9"/>
      <c r="N88" s="10">
        <f t="shared" si="9"/>
        <v>10574099.544274101</v>
      </c>
      <c r="O88" s="11"/>
      <c r="P88" s="12">
        <v>782507.31099999999</v>
      </c>
      <c r="Q88" s="13"/>
      <c r="R88" s="17">
        <v>32294.756000000001</v>
      </c>
      <c r="S88" s="14"/>
      <c r="T88" s="15">
        <f t="shared" si="12"/>
        <v>14.030761715762944</v>
      </c>
      <c r="U88" s="14"/>
      <c r="V88" s="15">
        <f t="shared" si="13"/>
        <v>14.092161715762945</v>
      </c>
    </row>
    <row r="89" spans="2:22" ht="15" thickBot="1" x14ac:dyDescent="0.35">
      <c r="B89" s="6">
        <v>44185</v>
      </c>
      <c r="C89" s="7"/>
      <c r="D89" s="8">
        <v>13.5068</v>
      </c>
      <c r="E89" s="9"/>
      <c r="F89" s="10">
        <f t="shared" si="10"/>
        <v>10541215.048418</v>
      </c>
      <c r="G89" s="9"/>
      <c r="H89" s="8">
        <v>6.1400000000000003E-2</v>
      </c>
      <c r="I89" s="9"/>
      <c r="J89" s="10">
        <f t="shared" si="11"/>
        <v>47918.870789000001</v>
      </c>
      <c r="K89" s="9"/>
      <c r="L89" s="15">
        <f t="shared" si="8"/>
        <v>13.568200000000001</v>
      </c>
      <c r="M89" s="9"/>
      <c r="N89" s="10">
        <f t="shared" si="9"/>
        <v>10589133.919207001</v>
      </c>
      <c r="O89" s="11"/>
      <c r="P89" s="12">
        <v>780437.63500000001</v>
      </c>
      <c r="Q89" s="13"/>
      <c r="R89" s="17">
        <v>32294.756000000001</v>
      </c>
      <c r="S89" s="14"/>
      <c r="T89" s="15">
        <f t="shared" si="12"/>
        <v>14.089842120141332</v>
      </c>
      <c r="U89" s="14"/>
      <c r="V89" s="15">
        <f t="shared" si="13"/>
        <v>14.151242120141333</v>
      </c>
    </row>
    <row r="90" spans="2:22" ht="15" thickBot="1" x14ac:dyDescent="0.35">
      <c r="B90" s="6">
        <v>44186</v>
      </c>
      <c r="C90" s="7"/>
      <c r="D90" s="8">
        <v>9.1595999999999993</v>
      </c>
      <c r="E90" s="9"/>
      <c r="F90" s="10">
        <f t="shared" si="10"/>
        <v>7803898.6321583996</v>
      </c>
      <c r="G90" s="9"/>
      <c r="H90" s="8">
        <v>6.1400000000000003E-2</v>
      </c>
      <c r="I90" s="9"/>
      <c r="J90" s="10">
        <f t="shared" si="11"/>
        <v>52312.259925600003</v>
      </c>
      <c r="K90" s="9"/>
      <c r="L90" s="15">
        <f t="shared" si="8"/>
        <v>9.2210000000000001</v>
      </c>
      <c r="M90" s="9"/>
      <c r="N90" s="10">
        <f t="shared" si="9"/>
        <v>7856210.8920840006</v>
      </c>
      <c r="O90" s="11"/>
      <c r="P90" s="12">
        <v>851991.20400000003</v>
      </c>
      <c r="Q90" s="13"/>
      <c r="R90" s="17">
        <v>32294.756000000001</v>
      </c>
      <c r="S90" s="14"/>
      <c r="T90" s="15">
        <f t="shared" si="12"/>
        <v>9.5204738915233165</v>
      </c>
      <c r="U90" s="14"/>
      <c r="V90" s="15">
        <f t="shared" si="13"/>
        <v>9.5818738915233173</v>
      </c>
    </row>
    <row r="91" spans="2:22" ht="15" thickBot="1" x14ac:dyDescent="0.35">
      <c r="B91" s="6">
        <v>44187</v>
      </c>
      <c r="C91" s="7"/>
      <c r="D91" s="8">
        <v>5.4035000000000002</v>
      </c>
      <c r="E91" s="9"/>
      <c r="F91" s="10">
        <f t="shared" si="10"/>
        <v>4512219.6979035009</v>
      </c>
      <c r="G91" s="9"/>
      <c r="H91" s="8">
        <v>6.1400000000000003E-2</v>
      </c>
      <c r="I91" s="9"/>
      <c r="J91" s="10">
        <f t="shared" si="11"/>
        <v>51272.377061400002</v>
      </c>
      <c r="K91" s="9"/>
      <c r="L91" s="15">
        <f t="shared" si="8"/>
        <v>5.4649000000000001</v>
      </c>
      <c r="M91" s="9"/>
      <c r="N91" s="10">
        <f t="shared" si="9"/>
        <v>4563492.0749649005</v>
      </c>
      <c r="O91" s="11"/>
      <c r="P91" s="12">
        <v>835055.00100000005</v>
      </c>
      <c r="Q91" s="13"/>
      <c r="R91" s="17">
        <v>32294.756000000001</v>
      </c>
      <c r="S91" s="14"/>
      <c r="T91" s="15">
        <f t="shared" si="12"/>
        <v>5.6208808620106749</v>
      </c>
      <c r="U91" s="14"/>
      <c r="V91" s="15">
        <f t="shared" si="13"/>
        <v>5.6822808620106748</v>
      </c>
    </row>
    <row r="92" spans="2:22" ht="15" thickBot="1" x14ac:dyDescent="0.35">
      <c r="B92" s="6">
        <v>44188</v>
      </c>
      <c r="C92" s="7"/>
      <c r="D92" s="8">
        <v>8.4870999999999999</v>
      </c>
      <c r="E92" s="9"/>
      <c r="F92" s="10">
        <f t="shared" si="10"/>
        <v>7081775.2162624998</v>
      </c>
      <c r="G92" s="9"/>
      <c r="H92" s="8">
        <v>6.1400000000000003E-2</v>
      </c>
      <c r="I92" s="9"/>
      <c r="J92" s="10">
        <f t="shared" si="11"/>
        <v>51233.165424999999</v>
      </c>
      <c r="K92" s="9"/>
      <c r="L92" s="15">
        <f t="shared" si="8"/>
        <v>8.5485000000000007</v>
      </c>
      <c r="M92" s="9"/>
      <c r="N92" s="10">
        <f t="shared" si="9"/>
        <v>7133008.3816875005</v>
      </c>
      <c r="O92" s="11"/>
      <c r="P92" s="12">
        <v>834416.375</v>
      </c>
      <c r="Q92" s="13"/>
      <c r="R92" s="17">
        <v>32294.756000000001</v>
      </c>
      <c r="S92" s="14"/>
      <c r="T92" s="15">
        <f t="shared" si="12"/>
        <v>8.8288048202606788</v>
      </c>
      <c r="U92" s="14"/>
      <c r="V92" s="15">
        <f t="shared" si="13"/>
        <v>8.8902048202606796</v>
      </c>
    </row>
    <row r="93" spans="2:22" ht="15" thickBot="1" x14ac:dyDescent="0.35">
      <c r="B93" s="6">
        <v>44189</v>
      </c>
      <c r="C93" s="7"/>
      <c r="D93" s="8">
        <v>12.36</v>
      </c>
      <c r="E93" s="9"/>
      <c r="F93" s="10">
        <f t="shared" si="10"/>
        <v>10157370.09492</v>
      </c>
      <c r="G93" s="9"/>
      <c r="H93" s="8">
        <v>6.1400000000000003E-2</v>
      </c>
      <c r="I93" s="9"/>
      <c r="J93" s="10">
        <f t="shared" si="11"/>
        <v>50458.132995800006</v>
      </c>
      <c r="K93" s="9"/>
      <c r="L93" s="15">
        <f t="shared" si="8"/>
        <v>12.4214</v>
      </c>
      <c r="M93" s="9"/>
      <c r="N93" s="10">
        <f t="shared" si="9"/>
        <v>10207828.227915801</v>
      </c>
      <c r="O93" s="11"/>
      <c r="P93" s="12">
        <v>821793.69700000004</v>
      </c>
      <c r="Q93" s="13"/>
      <c r="R93" s="17">
        <v>32294.756000000001</v>
      </c>
      <c r="S93" s="14"/>
      <c r="T93" s="15">
        <f t="shared" si="12"/>
        <v>12.865590525117627</v>
      </c>
      <c r="U93" s="14"/>
      <c r="V93" s="15">
        <f t="shared" si="13"/>
        <v>12.926990525117628</v>
      </c>
    </row>
    <row r="94" spans="2:22" ht="15" thickBot="1" x14ac:dyDescent="0.35">
      <c r="B94" s="6">
        <v>44190</v>
      </c>
      <c r="C94" s="7"/>
      <c r="D94" s="8">
        <v>9.2003000000000004</v>
      </c>
      <c r="E94" s="9"/>
      <c r="F94" s="10">
        <f t="shared" si="10"/>
        <v>7122761.1479768995</v>
      </c>
      <c r="G94" s="9"/>
      <c r="H94" s="8">
        <v>6.1400000000000003E-2</v>
      </c>
      <c r="I94" s="9"/>
      <c r="J94" s="10">
        <f t="shared" si="11"/>
        <v>47535.1384722</v>
      </c>
      <c r="K94" s="9"/>
      <c r="L94" s="15">
        <f t="shared" si="8"/>
        <v>9.2617000000000012</v>
      </c>
      <c r="M94" s="9"/>
      <c r="N94" s="10">
        <f t="shared" si="9"/>
        <v>7170296.2864491008</v>
      </c>
      <c r="O94" s="11"/>
      <c r="P94" s="12">
        <v>774187.92299999995</v>
      </c>
      <c r="Q94" s="13"/>
      <c r="R94" s="17">
        <v>32294.756000000001</v>
      </c>
      <c r="S94" s="14"/>
      <c r="T94" s="15">
        <f t="shared" si="12"/>
        <v>9.6007908750248685</v>
      </c>
      <c r="U94" s="14"/>
      <c r="V94" s="15">
        <f t="shared" si="13"/>
        <v>9.6621908750248693</v>
      </c>
    </row>
    <row r="95" spans="2:22" ht="15" thickBot="1" x14ac:dyDescent="0.35">
      <c r="B95" s="6">
        <v>44191</v>
      </c>
      <c r="C95" s="7"/>
      <c r="D95" s="8">
        <v>15.9247</v>
      </c>
      <c r="E95" s="9"/>
      <c r="F95" s="10">
        <f t="shared" si="10"/>
        <v>11747077.964498799</v>
      </c>
      <c r="G95" s="9"/>
      <c r="H95" s="8">
        <v>6.1400000000000003E-2</v>
      </c>
      <c r="I95" s="9"/>
      <c r="J95" s="10">
        <f t="shared" si="11"/>
        <v>45292.569845600003</v>
      </c>
      <c r="K95" s="9"/>
      <c r="L95" s="15">
        <f t="shared" si="8"/>
        <v>15.9861</v>
      </c>
      <c r="M95" s="9"/>
      <c r="N95" s="10">
        <f t="shared" si="9"/>
        <v>11792370.534344399</v>
      </c>
      <c r="O95" s="11"/>
      <c r="P95" s="12">
        <v>737664.00399999996</v>
      </c>
      <c r="Q95" s="13"/>
      <c r="R95" s="17">
        <v>32294.756000000001</v>
      </c>
      <c r="S95" s="14"/>
      <c r="T95" s="15">
        <f t="shared" si="12"/>
        <v>16.653799407624305</v>
      </c>
      <c r="U95" s="14"/>
      <c r="V95" s="15">
        <f t="shared" si="13"/>
        <v>16.715199407624304</v>
      </c>
    </row>
    <row r="96" spans="2:22" ht="15" thickBot="1" x14ac:dyDescent="0.35">
      <c r="B96" s="6">
        <v>44192</v>
      </c>
      <c r="C96" s="7"/>
      <c r="D96" s="8">
        <v>11.2989</v>
      </c>
      <c r="E96" s="9"/>
      <c r="F96" s="10">
        <f t="shared" si="10"/>
        <v>8496665.2231731005</v>
      </c>
      <c r="G96" s="9"/>
      <c r="H96" s="8">
        <v>6.1400000000000003E-2</v>
      </c>
      <c r="I96" s="9"/>
      <c r="J96" s="10">
        <f t="shared" si="11"/>
        <v>46172.215410600009</v>
      </c>
      <c r="K96" s="9"/>
      <c r="L96" s="15">
        <f t="shared" si="8"/>
        <v>11.360300000000001</v>
      </c>
      <c r="M96" s="9"/>
      <c r="N96" s="10">
        <f t="shared" si="9"/>
        <v>8542837.4385837018</v>
      </c>
      <c r="O96" s="11"/>
      <c r="P96" s="12">
        <v>751990.47900000005</v>
      </c>
      <c r="Q96" s="13"/>
      <c r="R96" s="17">
        <v>32294.756000000001</v>
      </c>
      <c r="S96" s="14"/>
      <c r="T96" s="15">
        <f t="shared" si="12"/>
        <v>11.805913181969959</v>
      </c>
      <c r="U96" s="14"/>
      <c r="V96" s="15">
        <f t="shared" si="13"/>
        <v>11.86731318196996</v>
      </c>
    </row>
    <row r="97" spans="2:22" ht="15" thickBot="1" x14ac:dyDescent="0.35">
      <c r="B97" s="6">
        <v>44193</v>
      </c>
      <c r="C97" s="7"/>
      <c r="D97" s="8">
        <v>3.8107000000000002</v>
      </c>
      <c r="E97" s="9"/>
      <c r="F97" s="10">
        <f t="shared" si="10"/>
        <v>3054841.0624890001</v>
      </c>
      <c r="G97" s="9"/>
      <c r="H97" s="8">
        <v>6.1400000000000003E-2</v>
      </c>
      <c r="I97" s="9"/>
      <c r="J97" s="10">
        <f t="shared" si="11"/>
        <v>49221.203778000003</v>
      </c>
      <c r="K97" s="9"/>
      <c r="L97" s="15">
        <f t="shared" si="8"/>
        <v>3.8721000000000001</v>
      </c>
      <c r="M97" s="9"/>
      <c r="N97" s="10">
        <f t="shared" si="9"/>
        <v>3104062.2662670002</v>
      </c>
      <c r="O97" s="11"/>
      <c r="P97" s="12">
        <v>801648.27</v>
      </c>
      <c r="Q97" s="13"/>
      <c r="R97" s="17">
        <v>32294.756000000001</v>
      </c>
      <c r="S97" s="14"/>
      <c r="T97" s="15">
        <f t="shared" si="12"/>
        <v>3.9706597902001657</v>
      </c>
      <c r="U97" s="14"/>
      <c r="V97" s="15">
        <f t="shared" si="13"/>
        <v>4.032059790200166</v>
      </c>
    </row>
    <row r="98" spans="2:22" ht="15" thickBot="1" x14ac:dyDescent="0.35">
      <c r="B98" s="6">
        <v>44194</v>
      </c>
      <c r="C98" s="7"/>
      <c r="D98" s="8">
        <v>5.1649000000000003</v>
      </c>
      <c r="E98" s="9"/>
      <c r="F98" s="10">
        <f t="shared" si="10"/>
        <v>4295565.8330429001</v>
      </c>
      <c r="G98" s="9"/>
      <c r="H98" s="8">
        <v>6.1400000000000003E-2</v>
      </c>
      <c r="I98" s="9"/>
      <c r="J98" s="10">
        <f t="shared" si="11"/>
        <v>51065.411169400002</v>
      </c>
      <c r="K98" s="9"/>
      <c r="L98" s="15">
        <f t="shared" si="8"/>
        <v>5.2263000000000002</v>
      </c>
      <c r="M98" s="9"/>
      <c r="N98" s="10">
        <f t="shared" si="9"/>
        <v>4346631.2442123005</v>
      </c>
      <c r="O98" s="11"/>
      <c r="P98" s="12">
        <v>831684.22100000002</v>
      </c>
      <c r="Q98" s="13"/>
      <c r="R98" s="17">
        <v>32294.756000000001</v>
      </c>
      <c r="S98" s="14"/>
      <c r="T98" s="15">
        <f t="shared" si="12"/>
        <v>5.3735582230157366</v>
      </c>
      <c r="U98" s="14"/>
      <c r="V98" s="15">
        <f t="shared" si="13"/>
        <v>5.4349582230157365</v>
      </c>
    </row>
    <row r="99" spans="2:22" ht="15" thickBot="1" x14ac:dyDescent="0.35">
      <c r="B99" s="6">
        <v>44195</v>
      </c>
      <c r="C99" s="7"/>
      <c r="D99" s="8">
        <v>4.9036</v>
      </c>
      <c r="E99" s="9"/>
      <c r="F99" s="10">
        <f t="shared" si="10"/>
        <v>4110144.8798540002</v>
      </c>
      <c r="G99" s="9"/>
      <c r="H99" s="8">
        <v>6.1400000000000003E-2</v>
      </c>
      <c r="I99" s="9"/>
      <c r="J99" s="10">
        <f t="shared" si="11"/>
        <v>51464.820871000004</v>
      </c>
      <c r="K99" s="9"/>
      <c r="L99" s="15">
        <f t="shared" si="8"/>
        <v>4.9649999999999999</v>
      </c>
      <c r="M99" s="9"/>
      <c r="N99" s="10">
        <f t="shared" si="9"/>
        <v>4161609.7007249999</v>
      </c>
      <c r="O99" s="11"/>
      <c r="P99" s="12">
        <v>838189.26500000001</v>
      </c>
      <c r="Q99" s="13"/>
      <c r="R99" s="17">
        <v>32294.756000000001</v>
      </c>
      <c r="S99" s="14"/>
      <c r="T99" s="15">
        <f t="shared" si="12"/>
        <v>5.1001028471506817</v>
      </c>
      <c r="U99" s="14"/>
      <c r="V99" s="15">
        <f t="shared" si="13"/>
        <v>5.1615028471506816</v>
      </c>
    </row>
    <row r="100" spans="2:22" ht="15" thickBot="1" x14ac:dyDescent="0.35">
      <c r="B100" s="6">
        <v>44196</v>
      </c>
      <c r="C100" s="7"/>
      <c r="D100" s="8">
        <v>5.1475</v>
      </c>
      <c r="E100" s="9"/>
      <c r="F100" s="10">
        <f t="shared" si="10"/>
        <v>4354303.7447825</v>
      </c>
      <c r="G100" s="9"/>
      <c r="H100" s="8">
        <v>6.1400000000000003E-2</v>
      </c>
      <c r="I100" s="9"/>
      <c r="J100" s="10">
        <f t="shared" si="11"/>
        <v>51938.659529800003</v>
      </c>
      <c r="K100" s="9"/>
      <c r="L100" s="15">
        <f t="shared" si="8"/>
        <v>5.2088999999999999</v>
      </c>
      <c r="M100" s="9"/>
      <c r="N100" s="10">
        <f t="shared" si="9"/>
        <v>4406242.4043122996</v>
      </c>
      <c r="O100" s="11"/>
      <c r="P100" s="12">
        <v>845906.50699999998</v>
      </c>
      <c r="Q100" s="13"/>
      <c r="R100" s="17">
        <v>32294.756000000001</v>
      </c>
      <c r="S100" s="14"/>
      <c r="T100" s="15">
        <f t="shared" si="12"/>
        <v>5.3518201272666968</v>
      </c>
      <c r="U100" s="14"/>
      <c r="V100" s="15">
        <f t="shared" si="13"/>
        <v>5.4132201272666967</v>
      </c>
    </row>
    <row r="101" spans="2:22" ht="15" thickBot="1" x14ac:dyDescent="0.35"/>
    <row r="102" spans="2:22" ht="15" thickBot="1" x14ac:dyDescent="0.35">
      <c r="B102" s="6" t="s">
        <v>10</v>
      </c>
      <c r="D102" s="8">
        <f>F102/P102</f>
        <v>8.8326588150801157</v>
      </c>
      <c r="F102" s="10">
        <f>SUM(F9:F100)</f>
        <v>658769691.53357089</v>
      </c>
      <c r="G102" s="20"/>
      <c r="H102" s="8">
        <f>J102/P102</f>
        <v>6.140000000000001E-2</v>
      </c>
      <c r="J102" s="10">
        <f>SUM(J9:J100)</f>
        <v>4579420.5241011996</v>
      </c>
      <c r="L102" s="15">
        <f>N102/P102</f>
        <v>8.8940588150801112</v>
      </c>
      <c r="N102" s="10">
        <f>SUM(N9:N100)</f>
        <v>663349112.05767179</v>
      </c>
      <c r="P102" s="12">
        <f>SUM(P9:P100)</f>
        <v>74583396.157999977</v>
      </c>
      <c r="R102" s="12">
        <f>SUM(R9:R100)</f>
        <v>2971117.5520000039</v>
      </c>
      <c r="S102" s="14"/>
      <c r="T102" s="15">
        <f>F102/(P102-R102)</f>
        <v>9.1991164693700505</v>
      </c>
      <c r="U102" s="14"/>
      <c r="V102" s="15">
        <f>T102+H102</f>
        <v>9.2605164693700512</v>
      </c>
    </row>
    <row r="103" spans="2:22" x14ac:dyDescent="0.3">
      <c r="R103" s="19"/>
      <c r="S103" s="19"/>
      <c r="T103" s="19"/>
    </row>
  </sheetData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CfD_GEE_Reconciliation</vt:lpstr>
      <vt:lpstr>CfD_GEE_Reconciliation!Print_Area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Garner, Tom</dc:creator>
  <cp:lastModifiedBy>Garner, Tom</cp:lastModifiedBy>
  <cp:lastPrinted>2021-11-10T12:24:34Z</cp:lastPrinted>
  <dcterms:created xsi:type="dcterms:W3CDTF">2021-11-10T12:16:23Z</dcterms:created>
  <dcterms:modified xsi:type="dcterms:W3CDTF">2021-11-12T15:24:29Z</dcterms:modified>
</cp:coreProperties>
</file>