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ICING\Pricing Engine\Oncost Schedules\CfD\CfD Quarterly website updates\2021\Nov21\"/>
    </mc:Choice>
  </mc:AlternateContent>
  <xr:revisionPtr revIDLastSave="0" documentId="13_ncr:1_{A9A71165-59E5-476E-898C-03F4F5CDE1A7}" xr6:coauthVersionLast="46" xr6:coauthVersionMax="46" xr10:uidLastSave="{00000000-0000-0000-0000-000000000000}"/>
  <bookViews>
    <workbookView xWindow="-108" yWindow="-108" windowWidth="23256" windowHeight="12576" xr2:uid="{E24DB074-E6BE-4D3D-ACBC-D25026D7DB81}"/>
  </bookViews>
  <sheets>
    <sheet name="CfD_Quarterly_Reconciliation" sheetId="1" r:id="rId1"/>
  </sheets>
  <definedNames>
    <definedName name="DME_LocalFile" hidden="1">"True"</definedName>
    <definedName name="EndDate">#REF!</definedName>
    <definedName name="InterimRate">#REF!</definedName>
    <definedName name="LevyPeriod">#REF!</definedName>
    <definedName name="_xlnm.Print_Area" localSheetId="0">CfD_Quarterly_Reconciliation!$A$1:$W$102</definedName>
    <definedName name="ReserveFund">#REF!</definedName>
    <definedName name="StartD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" i="1"/>
  <c r="L103" i="1"/>
  <c r="D103" i="1"/>
  <c r="H103" i="1"/>
  <c r="J103" i="1" l="1"/>
  <c r="F103" i="1"/>
  <c r="P101" i="1"/>
  <c r="R101" i="1" s="1"/>
  <c r="P100" i="1"/>
  <c r="R100" i="1" s="1"/>
  <c r="P99" i="1"/>
  <c r="R99" i="1" s="1"/>
  <c r="P98" i="1"/>
  <c r="R98" i="1" s="1"/>
  <c r="P97" i="1"/>
  <c r="R97" i="1" s="1"/>
  <c r="P96" i="1"/>
  <c r="R96" i="1" s="1"/>
  <c r="P95" i="1"/>
  <c r="R95" i="1" s="1"/>
  <c r="P94" i="1"/>
  <c r="R94" i="1" s="1"/>
  <c r="P93" i="1"/>
  <c r="R93" i="1" s="1"/>
  <c r="P92" i="1"/>
  <c r="R92" i="1" s="1"/>
  <c r="P91" i="1"/>
  <c r="R91" i="1" s="1"/>
  <c r="P90" i="1"/>
  <c r="R90" i="1" s="1"/>
  <c r="P89" i="1"/>
  <c r="R89" i="1" s="1"/>
  <c r="P88" i="1"/>
  <c r="R88" i="1" s="1"/>
  <c r="P87" i="1"/>
  <c r="R87" i="1" s="1"/>
  <c r="P86" i="1"/>
  <c r="R86" i="1" s="1"/>
  <c r="P85" i="1"/>
  <c r="R85" i="1" s="1"/>
  <c r="P84" i="1"/>
  <c r="R84" i="1" s="1"/>
  <c r="P83" i="1"/>
  <c r="R83" i="1" s="1"/>
  <c r="P82" i="1"/>
  <c r="R82" i="1" s="1"/>
  <c r="P81" i="1"/>
  <c r="R81" i="1" s="1"/>
  <c r="P80" i="1"/>
  <c r="R80" i="1" s="1"/>
  <c r="P79" i="1"/>
  <c r="R79" i="1" s="1"/>
  <c r="P78" i="1"/>
  <c r="R78" i="1" s="1"/>
  <c r="P77" i="1"/>
  <c r="R77" i="1" s="1"/>
  <c r="P76" i="1"/>
  <c r="R76" i="1" s="1"/>
  <c r="P75" i="1"/>
  <c r="R75" i="1" s="1"/>
  <c r="P74" i="1"/>
  <c r="R74" i="1" s="1"/>
  <c r="P73" i="1"/>
  <c r="R73" i="1" s="1"/>
  <c r="P72" i="1"/>
  <c r="R72" i="1" s="1"/>
  <c r="P71" i="1"/>
  <c r="R71" i="1" s="1"/>
  <c r="P70" i="1"/>
  <c r="R70" i="1" s="1"/>
  <c r="P69" i="1"/>
  <c r="R69" i="1" s="1"/>
  <c r="P68" i="1"/>
  <c r="R68" i="1" s="1"/>
  <c r="P67" i="1"/>
  <c r="R67" i="1" s="1"/>
  <c r="P66" i="1"/>
  <c r="R66" i="1" s="1"/>
  <c r="P65" i="1"/>
  <c r="R65" i="1" s="1"/>
  <c r="P64" i="1"/>
  <c r="R64" i="1" s="1"/>
  <c r="P63" i="1"/>
  <c r="R63" i="1" s="1"/>
  <c r="P62" i="1"/>
  <c r="R62" i="1" s="1"/>
  <c r="P61" i="1"/>
  <c r="R61" i="1" s="1"/>
  <c r="P60" i="1"/>
  <c r="R60" i="1" s="1"/>
  <c r="P59" i="1"/>
  <c r="R59" i="1" s="1"/>
  <c r="P58" i="1"/>
  <c r="R58" i="1" s="1"/>
  <c r="P57" i="1"/>
  <c r="R57" i="1" s="1"/>
  <c r="P56" i="1"/>
  <c r="R56" i="1" s="1"/>
  <c r="P55" i="1"/>
  <c r="R55" i="1" s="1"/>
  <c r="P54" i="1"/>
  <c r="R54" i="1" s="1"/>
  <c r="P53" i="1"/>
  <c r="R53" i="1" s="1"/>
  <c r="P52" i="1"/>
  <c r="R52" i="1" s="1"/>
  <c r="P51" i="1"/>
  <c r="R51" i="1" s="1"/>
  <c r="P50" i="1"/>
  <c r="R50" i="1" s="1"/>
  <c r="P49" i="1"/>
  <c r="R49" i="1" s="1"/>
  <c r="P48" i="1"/>
  <c r="R48" i="1" s="1"/>
  <c r="P47" i="1"/>
  <c r="R47" i="1" s="1"/>
  <c r="P46" i="1"/>
  <c r="R46" i="1" s="1"/>
  <c r="P45" i="1"/>
  <c r="R45" i="1" s="1"/>
  <c r="P44" i="1"/>
  <c r="R44" i="1" s="1"/>
  <c r="P43" i="1"/>
  <c r="R43" i="1" s="1"/>
  <c r="P42" i="1"/>
  <c r="R42" i="1" s="1"/>
  <c r="P41" i="1"/>
  <c r="R41" i="1" s="1"/>
  <c r="P40" i="1"/>
  <c r="R40" i="1" s="1"/>
  <c r="P39" i="1"/>
  <c r="R39" i="1" s="1"/>
  <c r="P38" i="1"/>
  <c r="R38" i="1" s="1"/>
  <c r="P37" i="1"/>
  <c r="R37" i="1" s="1"/>
  <c r="P36" i="1"/>
  <c r="R36" i="1" s="1"/>
  <c r="P35" i="1"/>
  <c r="R35" i="1" s="1"/>
  <c r="P34" i="1"/>
  <c r="R34" i="1" s="1"/>
  <c r="P33" i="1"/>
  <c r="R33" i="1" s="1"/>
  <c r="P32" i="1"/>
  <c r="R32" i="1" s="1"/>
  <c r="P31" i="1"/>
  <c r="R31" i="1" s="1"/>
  <c r="P30" i="1"/>
  <c r="R30" i="1" s="1"/>
  <c r="P29" i="1"/>
  <c r="R29" i="1" s="1"/>
  <c r="P28" i="1"/>
  <c r="R28" i="1" s="1"/>
  <c r="P27" i="1"/>
  <c r="R27" i="1" s="1"/>
  <c r="P26" i="1"/>
  <c r="R26" i="1" s="1"/>
  <c r="P25" i="1"/>
  <c r="R25" i="1" s="1"/>
  <c r="P24" i="1"/>
  <c r="R24" i="1" s="1"/>
  <c r="P23" i="1"/>
  <c r="R23" i="1" s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4" i="1"/>
  <c r="R14" i="1" s="1"/>
  <c r="P13" i="1"/>
  <c r="R13" i="1" s="1"/>
  <c r="P12" i="1"/>
  <c r="R12" i="1" s="1"/>
  <c r="P11" i="1"/>
  <c r="R11" i="1" s="1"/>
  <c r="P10" i="1" l="1"/>
  <c r="R10" i="1" s="1"/>
  <c r="N103" i="1"/>
  <c r="P103" i="1" s="1"/>
  <c r="R103" i="1" s="1"/>
  <c r="T10" i="1" s="1"/>
</calcChain>
</file>

<file path=xl/sharedStrings.xml><?xml version="1.0" encoding="utf-8"?>
<sst xmlns="http://schemas.openxmlformats.org/spreadsheetml/2006/main" count="16" uniqueCount="16">
  <si>
    <t>1st July 2021 to 30th September 2021</t>
  </si>
  <si>
    <t>** Expectation that GEE exempted volume will be fully utilised in this period (i.e. 10% increase on 20/21 volumes)</t>
  </si>
  <si>
    <t>Date</t>
  </si>
  <si>
    <t>Reconciled Daily Levy Rate (£/MWh) *</t>
  </si>
  <si>
    <t>CfD Operational Cost Rate
(£/MWh)</t>
  </si>
  <si>
    <t>Quarterly Demand Weighted Rate
(£/MWh)</t>
  </si>
  <si>
    <t>* The information has been downloaded from the LCCC website published Oct-21</t>
  </si>
  <si>
    <t>CfD Actual Rates - Quarterly Reconciliation</t>
  </si>
  <si>
    <t>Total</t>
  </si>
  <si>
    <t>Reconciled Daily Levy Rate including GEE (£/MWh) **</t>
  </si>
  <si>
    <t>Reconciled Eligible Demand (MWh) excluding GEE *</t>
  </si>
  <si>
    <t>Reconciled Daily Levy (£) *</t>
  </si>
  <si>
    <t>CfD Operational Cost
(£)</t>
  </si>
  <si>
    <t>Expected Green Exempt Volume (MWh) **</t>
  </si>
  <si>
    <t>Total CfD Rate
(£/MWh) including GEE</t>
  </si>
  <si>
    <t>20/21 Green Exempt Volume Cap (MWh per quarter)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</si>
</sst>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_(&quot;£&quot;* #,##0.00_);_(&quot;£&quot;* \(#,##0.00\);_(&quot;£&quot;* &quot;-&quot;??_);_(@_)"/>
    <numFmt numFmtId="166" formatCode="&quot;£&quot;#,##0"/>
    <numFmt numFmtId="167" formatCode="_(* #,##0.00_);_(* \(#,##0.00\);_(* &quot;-&quot;??_);_(@_)"/>
    <numFmt numFmtId="168" formatCode="#,##0.000"/>
    <numFmt numFmtId="169" formatCode="&quot;£&quot;#,##0.00"/>
    <numFmt numFmtId="177" formatCode="#,##0.0000"/>
  </numFmts>
  <fonts count="11" x14ac:knownFonts="1"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0"/>
      <name val="Calibri"/>
      <family val="2"/>
      <scheme val="minor"/>
    </font>
    <font>
      <b/>
      <sz val="11"/>
      <color indexed="52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002F5F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/>
    <xf numFmtId="0" fontId="5" fillId="4" borderId="3"/>
    <xf numFmtId="0" fontId="8" fillId="6" borderId="1"/>
  </cellStyleXfs>
  <cellXfs count="26">
    <xf numFmtId="0" fontId="0" fillId="0" borderId="0" xfId="0"/>
    <xf numFmtId="0" fontId="2" fillId="2" borderId="0" xfId="0" applyFont="1" applyFill="1"/>
    <xf numFmtId="0" fontId="4" fillId="3" borderId="2" xfId="3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3" applyFont="1" applyFill="1" applyAlignment="1">
      <alignment horizontal="center" vertical="center" wrapText="1"/>
    </xf>
    <xf numFmtId="14" fontId="2" fillId="5" borderId="4" xfId="3" applyNumberFormat="1" applyFont="1" applyFill="1" applyBorder="1" applyAlignment="1">
      <alignment horizontal="center" vertical="center"/>
    </xf>
    <xf numFmtId="14" fontId="9" fillId="2" borderId="0" xfId="5" applyNumberFormat="1" applyFont="1" applyFill="1" applyBorder="1" applyAlignment="1">
      <alignment horizontal="center"/>
    </xf>
    <xf numFmtId="164" fontId="2" fillId="7" borderId="5" xfId="3" applyNumberFormat="1" applyFont="1" applyFill="1" applyBorder="1" applyAlignment="1">
      <alignment horizontal="center" vertical="center" wrapText="1"/>
    </xf>
    <xf numFmtId="164" fontId="9" fillId="2" borderId="0" xfId="5" applyNumberFormat="1" applyFont="1" applyFill="1" applyBorder="1" applyAlignment="1">
      <alignment horizontal="center"/>
    </xf>
    <xf numFmtId="166" fontId="9" fillId="5" borderId="2" xfId="2" applyNumberFormat="1" applyFont="1" applyFill="1" applyBorder="1" applyAlignment="1">
      <alignment horizontal="center"/>
    </xf>
    <xf numFmtId="166" fontId="9" fillId="2" borderId="0" xfId="2" applyNumberFormat="1" applyFont="1" applyFill="1" applyBorder="1" applyAlignment="1">
      <alignment horizontal="center"/>
    </xf>
    <xf numFmtId="3" fontId="2" fillId="7" borderId="5" xfId="1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horizontal="center"/>
    </xf>
    <xf numFmtId="3" fontId="9" fillId="5" borderId="2" xfId="5" applyNumberFormat="1" applyFont="1" applyFill="1" applyBorder="1" applyAlignment="1">
      <alignment horizontal="center"/>
    </xf>
    <xf numFmtId="3" fontId="9" fillId="2" borderId="0" xfId="5" applyNumberFormat="1" applyFont="1" applyFill="1" applyBorder="1" applyAlignment="1">
      <alignment horizontal="center"/>
    </xf>
    <xf numFmtId="168" fontId="9" fillId="5" borderId="2" xfId="5" applyNumberFormat="1" applyFont="1" applyFill="1" applyBorder="1" applyAlignment="1">
      <alignment horizontal="center"/>
    </xf>
    <xf numFmtId="168" fontId="2" fillId="5" borderId="2" xfId="1" applyNumberFormat="1" applyFont="1" applyFill="1" applyBorder="1" applyAlignment="1">
      <alignment horizontal="center" vertical="center" wrapText="1"/>
    </xf>
    <xf numFmtId="3" fontId="2" fillId="7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169" fontId="2" fillId="2" borderId="0" xfId="0" applyNumberFormat="1" applyFont="1" applyFill="1"/>
    <xf numFmtId="164" fontId="2" fillId="2" borderId="0" xfId="0" applyNumberFormat="1" applyFont="1" applyFill="1"/>
    <xf numFmtId="168" fontId="2" fillId="2" borderId="0" xfId="0" applyNumberFormat="1" applyFont="1" applyFill="1"/>
    <xf numFmtId="3" fontId="2" fillId="2" borderId="0" xfId="0" applyNumberFormat="1" applyFont="1" applyFill="1"/>
    <xf numFmtId="177" fontId="9" fillId="5" borderId="2" xfId="5" applyNumberFormat="1" applyFont="1" applyFill="1" applyBorder="1" applyAlignment="1">
      <alignment horizontal="center"/>
    </xf>
    <xf numFmtId="177" fontId="2" fillId="2" borderId="0" xfId="0" applyNumberFormat="1" applyFont="1" applyFill="1"/>
  </cellXfs>
  <cellStyles count="6">
    <cellStyle name="Calculation 2 2" xfId="4" xr:uid="{30ADF1F2-79E3-4DE3-B76B-AF2CC8CB1E74}"/>
    <cellStyle name="Calculation 5" xfId="5" xr:uid="{39A2E922-5019-4498-BDD1-AB993E2E2B74}"/>
    <cellStyle name="Comma" xfId="1" builtinId="3"/>
    <cellStyle name="Currency" xfId="2" builtinId="4"/>
    <cellStyle name="Normal" xfId="0" builtinId="0"/>
    <cellStyle name="Normal 214 2" xfId="3" xr:uid="{2545C454-E464-4EDA-81F4-A5A14EED9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1216607</xdr:colOff>
      <xdr:row>1</xdr:row>
      <xdr:rowOff>0</xdr:rowOff>
    </xdr:from>
    <xdr:to>
      <xdr:col>19</xdr:col>
      <xdr:colOff>1391364</xdr:colOff>
      <xdr:row>2</xdr:row>
      <xdr:rowOff>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2F4F85-C2B9-447F-8F2C-176C033FF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8147" y="182880"/>
          <a:ext cx="5173477" cy="465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D050-AEF8-4071-B762-C895105A6EC6}">
  <sheetPr>
    <pageSetUpPr fitToPage="1"/>
  </sheetPr>
  <dimension ref="B2:Y103"/>
  <sheetViews>
    <sheetView tabSelected="1" zoomScale="85" workbookViewId="0">
      <selection activeCell="B2" sqref="B2"/>
    </sheetView>
  </sheetViews>
  <sheetFormatPr defaultColWidth="9.109375" defaultRowHeight="14.4" x14ac:dyDescent="0.3"/>
  <cols>
    <col min="1" max="1" width="2.6640625" style="1" customWidth="1"/>
    <col min="2" max="2" width="22.88671875" style="1" customWidth="1"/>
    <col min="3" max="3" width="1.33203125" style="1" customWidth="1"/>
    <col min="4" max="4" width="22.88671875" style="1" customWidth="1"/>
    <col min="5" max="5" width="1.33203125" style="1" customWidth="1"/>
    <col min="6" max="6" width="22.88671875" style="1" customWidth="1"/>
    <col min="7" max="7" width="1.33203125" style="1" customWidth="1"/>
    <col min="8" max="8" width="22.88671875" style="1" customWidth="1"/>
    <col min="9" max="9" width="1.44140625" style="1" customWidth="1"/>
    <col min="10" max="10" width="22.88671875" style="1" customWidth="1"/>
    <col min="11" max="11" width="1.44140625" style="1" customWidth="1"/>
    <col min="12" max="12" width="22.88671875" style="1" customWidth="1"/>
    <col min="13" max="13" width="1.44140625" style="1" customWidth="1"/>
    <col min="14" max="14" width="22.88671875" style="1" customWidth="1"/>
    <col min="15" max="15" width="1.33203125" style="1" customWidth="1"/>
    <col min="16" max="16" width="22.88671875" style="1" customWidth="1"/>
    <col min="17" max="17" width="1.44140625" style="1" customWidth="1"/>
    <col min="18" max="18" width="21.6640625" style="1" customWidth="1"/>
    <col min="19" max="19" width="2.6640625" style="1" customWidth="1"/>
    <col min="20" max="20" width="21.6640625" style="1" customWidth="1"/>
    <col min="21" max="21" width="1.33203125" style="1" customWidth="1"/>
    <col min="22" max="22" width="21.6640625" style="1" customWidth="1"/>
    <col min="23" max="23" width="2.6640625" style="1" customWidth="1"/>
    <col min="24" max="16384" width="9.109375" style="1"/>
  </cols>
  <sheetData>
    <row r="2" spans="2:25" ht="36.6" x14ac:dyDescent="0.7">
      <c r="B2" s="19" t="s">
        <v>7</v>
      </c>
      <c r="C2" s="19"/>
      <c r="D2" s="19"/>
      <c r="E2" s="19"/>
      <c r="F2" s="19"/>
    </row>
    <row r="3" spans="2:25" x14ac:dyDescent="0.3">
      <c r="B3" s="1" t="s">
        <v>0</v>
      </c>
    </row>
    <row r="5" spans="2:25" x14ac:dyDescent="0.3">
      <c r="B5" s="1" t="s">
        <v>6</v>
      </c>
    </row>
    <row r="6" spans="2:25" x14ac:dyDescent="0.3">
      <c r="B6" s="1" t="s">
        <v>1</v>
      </c>
    </row>
    <row r="7" spans="2:25" ht="15" thickBot="1" x14ac:dyDescent="0.35"/>
    <row r="8" spans="2:25" s="4" customFormat="1" ht="54.75" customHeight="1" thickBot="1" x14ac:dyDescent="0.35">
      <c r="B8" s="2" t="s">
        <v>2</v>
      </c>
      <c r="C8" s="3"/>
      <c r="D8" s="2" t="s">
        <v>3</v>
      </c>
      <c r="E8" s="3"/>
      <c r="F8" s="2" t="s">
        <v>11</v>
      </c>
      <c r="G8" s="3"/>
      <c r="H8" s="2" t="s">
        <v>4</v>
      </c>
      <c r="I8" s="3"/>
      <c r="J8" s="2" t="s">
        <v>12</v>
      </c>
      <c r="K8" s="3"/>
      <c r="L8" s="2" t="s">
        <v>10</v>
      </c>
      <c r="M8" s="3"/>
      <c r="N8" s="2" t="s">
        <v>13</v>
      </c>
      <c r="O8" s="3"/>
      <c r="P8" s="2" t="s">
        <v>9</v>
      </c>
      <c r="Q8" s="3"/>
      <c r="R8" s="2" t="s">
        <v>14</v>
      </c>
      <c r="T8" s="2" t="s">
        <v>5</v>
      </c>
      <c r="V8" s="2" t="s">
        <v>15</v>
      </c>
    </row>
    <row r="9" spans="2:25" ht="6.75" customHeight="1" thickBot="1" x14ac:dyDescent="0.35">
      <c r="B9" s="5"/>
      <c r="C9" s="3"/>
      <c r="D9" s="5"/>
      <c r="E9" s="3"/>
      <c r="F9" s="5"/>
      <c r="G9" s="3"/>
      <c r="H9" s="5"/>
      <c r="I9" s="3"/>
      <c r="J9" s="5"/>
      <c r="K9" s="3"/>
      <c r="L9" s="5"/>
      <c r="M9" s="3"/>
      <c r="N9" s="5"/>
      <c r="O9" s="3"/>
      <c r="P9" s="5"/>
      <c r="Q9" s="3"/>
      <c r="R9" s="5"/>
      <c r="T9" s="3"/>
      <c r="V9" s="3"/>
    </row>
    <row r="10" spans="2:25" ht="15" thickBot="1" x14ac:dyDescent="0.35">
      <c r="B10" s="6">
        <v>44378</v>
      </c>
      <c r="C10" s="7"/>
      <c r="D10" s="8">
        <v>4.1219999999999999</v>
      </c>
      <c r="E10" s="9"/>
      <c r="F10" s="10">
        <f>D10*L10</f>
        <v>2841616.2272939999</v>
      </c>
      <c r="G10" s="9"/>
      <c r="H10" s="8">
        <v>7.5999999999999998E-2</v>
      </c>
      <c r="I10" s="9"/>
      <c r="J10" s="10">
        <f>H10*L10</f>
        <v>52392.730051999999</v>
      </c>
      <c r="K10" s="11"/>
      <c r="L10" s="12">
        <v>689378.027</v>
      </c>
      <c r="M10" s="13"/>
      <c r="N10" s="14">
        <f>$V$10/COUNT($B$10:$B$101)*1.1</f>
        <v>35524.23160000005</v>
      </c>
      <c r="O10" s="15"/>
      <c r="P10" s="16">
        <f>F10/(L10-N10)</f>
        <v>4.3459504973212244</v>
      </c>
      <c r="Q10" s="15"/>
      <c r="R10" s="24">
        <f>P10+H10</f>
        <v>4.421950497321224</v>
      </c>
      <c r="T10" s="17">
        <f>R103</f>
        <v>3.1947602443472807</v>
      </c>
      <c r="V10" s="18">
        <v>2971117.5520000039</v>
      </c>
      <c r="Y10" s="25"/>
    </row>
    <row r="11" spans="2:25" ht="15" thickBot="1" x14ac:dyDescent="0.35">
      <c r="B11" s="6">
        <v>44379</v>
      </c>
      <c r="C11" s="7"/>
      <c r="D11" s="8">
        <v>2.3018999999999998</v>
      </c>
      <c r="E11" s="9"/>
      <c r="F11" s="10">
        <f t="shared" ref="F11:F74" si="0">D11*L11</f>
        <v>1566394.8633089999</v>
      </c>
      <c r="G11" s="9"/>
      <c r="H11" s="8">
        <v>7.5999999999999998E-2</v>
      </c>
      <c r="I11" s="9"/>
      <c r="J11" s="10">
        <f t="shared" ref="J11:J74" si="1">H11*L11</f>
        <v>51716.412359999995</v>
      </c>
      <c r="K11" s="11"/>
      <c r="L11" s="12">
        <v>680479.11</v>
      </c>
      <c r="M11" s="13"/>
      <c r="N11" s="14">
        <f t="shared" ref="N11:N74" si="2">$V$10/COUNT($B$10:$B$101)*1.1</f>
        <v>35524.23160000005</v>
      </c>
      <c r="O11" s="15"/>
      <c r="P11" s="16">
        <f t="shared" ref="P11:P74" si="3">F11/(L11-N11)</f>
        <v>2.4286890692181484</v>
      </c>
      <c r="Q11" s="15"/>
      <c r="R11" s="24">
        <f t="shared" ref="R11:R74" si="4">P11+H11</f>
        <v>2.5046890692181485</v>
      </c>
      <c r="Y11" s="25"/>
    </row>
    <row r="12" spans="2:25" ht="15" thickBot="1" x14ac:dyDescent="0.35">
      <c r="B12" s="6">
        <v>44380</v>
      </c>
      <c r="C12" s="7"/>
      <c r="D12" s="8">
        <v>5.5446</v>
      </c>
      <c r="E12" s="9"/>
      <c r="F12" s="10">
        <f t="shared" si="0"/>
        <v>3505515.7249721996</v>
      </c>
      <c r="G12" s="9"/>
      <c r="H12" s="8">
        <v>7.5999999999999998E-2</v>
      </c>
      <c r="I12" s="9"/>
      <c r="J12" s="10">
        <f t="shared" si="1"/>
        <v>48050.210131999993</v>
      </c>
      <c r="K12" s="11"/>
      <c r="L12" s="12">
        <v>632239.60699999996</v>
      </c>
      <c r="M12" s="13"/>
      <c r="N12" s="14">
        <f t="shared" si="2"/>
        <v>35524.23160000005</v>
      </c>
      <c r="O12" s="15"/>
      <c r="P12" s="16">
        <f t="shared" si="3"/>
        <v>5.8746864409557498</v>
      </c>
      <c r="Q12" s="15"/>
      <c r="R12" s="24">
        <f t="shared" si="4"/>
        <v>5.9506864409557494</v>
      </c>
      <c r="T12" s="21">
        <f>T10/10</f>
        <v>0.31947602443472806</v>
      </c>
      <c r="V12" s="23"/>
      <c r="Y12" s="25"/>
    </row>
    <row r="13" spans="2:25" ht="15" thickBot="1" x14ac:dyDescent="0.35">
      <c r="B13" s="6">
        <v>44381</v>
      </c>
      <c r="C13" s="7"/>
      <c r="D13" s="8">
        <v>5.3396999999999997</v>
      </c>
      <c r="E13" s="9"/>
      <c r="F13" s="10">
        <f t="shared" si="0"/>
        <v>3307366.5493112998</v>
      </c>
      <c r="G13" s="9"/>
      <c r="H13" s="8">
        <v>7.5999999999999998E-2</v>
      </c>
      <c r="I13" s="9"/>
      <c r="J13" s="10">
        <f t="shared" si="1"/>
        <v>47073.779004000004</v>
      </c>
      <c r="K13" s="11"/>
      <c r="L13" s="12">
        <v>619391.82900000003</v>
      </c>
      <c r="M13" s="13"/>
      <c r="N13" s="14">
        <f t="shared" si="2"/>
        <v>35524.23160000005</v>
      </c>
      <c r="O13" s="15"/>
      <c r="P13" s="16">
        <f t="shared" si="3"/>
        <v>5.6645831418616419</v>
      </c>
      <c r="Q13" s="15"/>
      <c r="R13" s="24">
        <f t="shared" si="4"/>
        <v>5.7405831418616415</v>
      </c>
      <c r="Y13" s="25"/>
    </row>
    <row r="14" spans="2:25" ht="15" thickBot="1" x14ac:dyDescent="0.35">
      <c r="B14" s="6">
        <v>44382</v>
      </c>
      <c r="C14" s="7"/>
      <c r="D14" s="8">
        <v>6.6596000000000002</v>
      </c>
      <c r="E14" s="9"/>
      <c r="F14" s="10">
        <f t="shared" si="0"/>
        <v>4588819.0236999998</v>
      </c>
      <c r="G14" s="9"/>
      <c r="H14" s="8">
        <v>7.5999999999999998E-2</v>
      </c>
      <c r="I14" s="9"/>
      <c r="J14" s="10">
        <f t="shared" si="1"/>
        <v>52368.046999999999</v>
      </c>
      <c r="K14" s="11"/>
      <c r="L14" s="12">
        <v>689053.25</v>
      </c>
      <c r="M14" s="13"/>
      <c r="N14" s="14">
        <f t="shared" si="2"/>
        <v>35524.23160000005</v>
      </c>
      <c r="O14" s="15"/>
      <c r="P14" s="16">
        <f t="shared" si="3"/>
        <v>7.0215994921458265</v>
      </c>
      <c r="Q14" s="15"/>
      <c r="R14" s="24">
        <f t="shared" si="4"/>
        <v>7.0975994921458261</v>
      </c>
      <c r="Y14" s="25"/>
    </row>
    <row r="15" spans="2:25" ht="15" thickBot="1" x14ac:dyDescent="0.35">
      <c r="B15" s="6">
        <v>44383</v>
      </c>
      <c r="C15" s="7"/>
      <c r="D15" s="8">
        <v>7.5505000000000004</v>
      </c>
      <c r="E15" s="9"/>
      <c r="F15" s="10">
        <f t="shared" si="0"/>
        <v>5322754.9731365005</v>
      </c>
      <c r="G15" s="9"/>
      <c r="H15" s="8">
        <v>7.5999999999999998E-2</v>
      </c>
      <c r="I15" s="9"/>
      <c r="J15" s="10">
        <f t="shared" si="1"/>
        <v>53576.501947999997</v>
      </c>
      <c r="K15" s="11"/>
      <c r="L15" s="12">
        <v>704953.973</v>
      </c>
      <c r="M15" s="13"/>
      <c r="N15" s="14">
        <f t="shared" si="2"/>
        <v>35524.23160000005</v>
      </c>
      <c r="O15" s="15"/>
      <c r="P15" s="16">
        <f t="shared" si="3"/>
        <v>7.9511779115233985</v>
      </c>
      <c r="Q15" s="15"/>
      <c r="R15" s="24">
        <f t="shared" si="4"/>
        <v>8.027177911523399</v>
      </c>
      <c r="Y15" s="25"/>
    </row>
    <row r="16" spans="2:25" ht="15" thickBot="1" x14ac:dyDescent="0.35">
      <c r="B16" s="6">
        <v>44384</v>
      </c>
      <c r="C16" s="7"/>
      <c r="D16" s="8">
        <v>6.7709000000000001</v>
      </c>
      <c r="E16" s="9"/>
      <c r="F16" s="10">
        <f t="shared" si="0"/>
        <v>4735912.1800608002</v>
      </c>
      <c r="G16" s="9"/>
      <c r="H16" s="8">
        <v>7.5999999999999998E-2</v>
      </c>
      <c r="I16" s="9"/>
      <c r="J16" s="10">
        <f t="shared" si="1"/>
        <v>53158.269311999997</v>
      </c>
      <c r="K16" s="11"/>
      <c r="L16" s="12">
        <v>699450.91200000001</v>
      </c>
      <c r="M16" s="13"/>
      <c r="N16" s="14">
        <f t="shared" si="2"/>
        <v>35524.23160000005</v>
      </c>
      <c r="O16" s="15"/>
      <c r="P16" s="16">
        <f t="shared" si="3"/>
        <v>7.1331855156167636</v>
      </c>
      <c r="Q16" s="15"/>
      <c r="R16" s="24">
        <f t="shared" si="4"/>
        <v>7.2091855156167632</v>
      </c>
      <c r="Y16" s="25"/>
    </row>
    <row r="17" spans="2:25" ht="15" thickBot="1" x14ac:dyDescent="0.35">
      <c r="B17" s="6">
        <v>44385</v>
      </c>
      <c r="C17" s="7"/>
      <c r="D17" s="8">
        <v>3.7955000000000001</v>
      </c>
      <c r="E17" s="9"/>
      <c r="F17" s="10">
        <f t="shared" si="0"/>
        <v>2631314.5515990001</v>
      </c>
      <c r="G17" s="9"/>
      <c r="H17" s="8">
        <v>7.5999999999999998E-2</v>
      </c>
      <c r="I17" s="9"/>
      <c r="J17" s="10">
        <f t="shared" si="1"/>
        <v>52688.685527999995</v>
      </c>
      <c r="K17" s="11"/>
      <c r="L17" s="12">
        <v>693272.17799999996</v>
      </c>
      <c r="M17" s="13"/>
      <c r="N17" s="14">
        <f t="shared" si="2"/>
        <v>35524.23160000005</v>
      </c>
      <c r="O17" s="15"/>
      <c r="P17" s="16">
        <f t="shared" si="3"/>
        <v>4.0004907138072676</v>
      </c>
      <c r="Q17" s="15"/>
      <c r="R17" s="24">
        <f t="shared" si="4"/>
        <v>4.0764907138072672</v>
      </c>
      <c r="Y17" s="25"/>
    </row>
    <row r="18" spans="2:25" ht="15" thickBot="1" x14ac:dyDescent="0.35">
      <c r="B18" s="6">
        <v>44386</v>
      </c>
      <c r="C18" s="7"/>
      <c r="D18" s="8">
        <v>2.7122000000000002</v>
      </c>
      <c r="E18" s="9"/>
      <c r="F18" s="10">
        <f t="shared" si="0"/>
        <v>1855291.1720096001</v>
      </c>
      <c r="G18" s="9"/>
      <c r="H18" s="8">
        <v>7.5999999999999998E-2</v>
      </c>
      <c r="I18" s="9"/>
      <c r="J18" s="10">
        <f t="shared" si="1"/>
        <v>51988.101567999998</v>
      </c>
      <c r="K18" s="11"/>
      <c r="L18" s="12">
        <v>684053.96799999999</v>
      </c>
      <c r="M18" s="13"/>
      <c r="N18" s="14">
        <f t="shared" si="2"/>
        <v>35524.23160000005</v>
      </c>
      <c r="O18" s="15"/>
      <c r="P18" s="16">
        <f t="shared" si="3"/>
        <v>2.8607650010134527</v>
      </c>
      <c r="Q18" s="15"/>
      <c r="R18" s="24">
        <f t="shared" si="4"/>
        <v>2.9367650010134527</v>
      </c>
      <c r="Y18" s="25"/>
    </row>
    <row r="19" spans="2:25" ht="15" thickBot="1" x14ac:dyDescent="0.35">
      <c r="B19" s="6">
        <v>44387</v>
      </c>
      <c r="C19" s="7"/>
      <c r="D19" s="8">
        <v>3.0125999999999999</v>
      </c>
      <c r="E19" s="9"/>
      <c r="F19" s="10">
        <f t="shared" si="0"/>
        <v>1883204.2922430001</v>
      </c>
      <c r="G19" s="9"/>
      <c r="H19" s="8">
        <v>7.5999999999999998E-2</v>
      </c>
      <c r="I19" s="9"/>
      <c r="J19" s="10">
        <f t="shared" si="1"/>
        <v>47508.307180000003</v>
      </c>
      <c r="K19" s="11"/>
      <c r="L19" s="12">
        <v>625109.30500000005</v>
      </c>
      <c r="M19" s="13"/>
      <c r="N19" s="14">
        <f t="shared" si="2"/>
        <v>35524.23160000005</v>
      </c>
      <c r="O19" s="15"/>
      <c r="P19" s="16">
        <f t="shared" si="3"/>
        <v>3.1941179945126477</v>
      </c>
      <c r="Q19" s="15"/>
      <c r="R19" s="24">
        <f t="shared" si="4"/>
        <v>3.2701179945126477</v>
      </c>
      <c r="Y19" s="25"/>
    </row>
    <row r="20" spans="2:25" ht="15" thickBot="1" x14ac:dyDescent="0.35">
      <c r="B20" s="6">
        <v>44388</v>
      </c>
      <c r="C20" s="7"/>
      <c r="D20" s="8">
        <v>3.3226</v>
      </c>
      <c r="E20" s="9"/>
      <c r="F20" s="10">
        <f t="shared" si="0"/>
        <v>2039946.0510793999</v>
      </c>
      <c r="G20" s="9"/>
      <c r="H20" s="8">
        <v>7.5999999999999998E-2</v>
      </c>
      <c r="I20" s="9"/>
      <c r="J20" s="10">
        <f t="shared" si="1"/>
        <v>46661.018443999994</v>
      </c>
      <c r="K20" s="11"/>
      <c r="L20" s="12">
        <v>613960.76899999997</v>
      </c>
      <c r="M20" s="13"/>
      <c r="N20" s="14">
        <f t="shared" si="2"/>
        <v>35524.23160000005</v>
      </c>
      <c r="O20" s="15"/>
      <c r="P20" s="16">
        <f t="shared" si="3"/>
        <v>3.5266549036627302</v>
      </c>
      <c r="Q20" s="15"/>
      <c r="R20" s="24">
        <f t="shared" si="4"/>
        <v>3.6026549036627302</v>
      </c>
      <c r="Y20" s="25"/>
    </row>
    <row r="21" spans="2:25" ht="15" thickBot="1" x14ac:dyDescent="0.35">
      <c r="B21" s="6">
        <v>44389</v>
      </c>
      <c r="C21" s="7"/>
      <c r="D21" s="8">
        <v>2.7795999999999998</v>
      </c>
      <c r="E21" s="9"/>
      <c r="F21" s="10">
        <f t="shared" si="0"/>
        <v>1912676.4821072</v>
      </c>
      <c r="G21" s="9"/>
      <c r="H21" s="8">
        <v>7.5999999999999998E-2</v>
      </c>
      <c r="I21" s="9"/>
      <c r="J21" s="10">
        <f t="shared" si="1"/>
        <v>52296.522032000001</v>
      </c>
      <c r="K21" s="11"/>
      <c r="L21" s="12">
        <v>688112.13199999998</v>
      </c>
      <c r="M21" s="13"/>
      <c r="N21" s="14">
        <f t="shared" si="2"/>
        <v>35524.23160000005</v>
      </c>
      <c r="O21" s="15"/>
      <c r="P21" s="16">
        <f t="shared" si="3"/>
        <v>2.9309101209734907</v>
      </c>
      <c r="Q21" s="15"/>
      <c r="R21" s="24">
        <f t="shared" si="4"/>
        <v>3.0069101209734908</v>
      </c>
      <c r="Y21" s="25"/>
    </row>
    <row r="22" spans="2:25" ht="15" thickBot="1" x14ac:dyDescent="0.35">
      <c r="B22" s="6">
        <v>44390</v>
      </c>
      <c r="C22" s="7"/>
      <c r="D22" s="8">
        <v>4.3794000000000004</v>
      </c>
      <c r="E22" s="9"/>
      <c r="F22" s="10">
        <f t="shared" si="0"/>
        <v>3045173.5725840004</v>
      </c>
      <c r="G22" s="9"/>
      <c r="H22" s="8">
        <v>7.5999999999999998E-2</v>
      </c>
      <c r="I22" s="9"/>
      <c r="J22" s="10">
        <f t="shared" si="1"/>
        <v>52845.867359999997</v>
      </c>
      <c r="K22" s="11"/>
      <c r="L22" s="12">
        <v>695340.36</v>
      </c>
      <c r="M22" s="13"/>
      <c r="N22" s="14">
        <f t="shared" si="2"/>
        <v>35524.23160000005</v>
      </c>
      <c r="O22" s="15"/>
      <c r="P22" s="16">
        <f t="shared" si="3"/>
        <v>4.6151851122043608</v>
      </c>
      <c r="Q22" s="15"/>
      <c r="R22" s="24">
        <f t="shared" si="4"/>
        <v>4.6911851122043604</v>
      </c>
      <c r="Y22" s="25"/>
    </row>
    <row r="23" spans="2:25" ht="15" thickBot="1" x14ac:dyDescent="0.35">
      <c r="B23" s="6">
        <v>44391</v>
      </c>
      <c r="C23" s="7"/>
      <c r="D23" s="8">
        <v>7.7690000000000001</v>
      </c>
      <c r="E23" s="9"/>
      <c r="F23" s="10">
        <f t="shared" si="0"/>
        <v>5384365.4266799996</v>
      </c>
      <c r="G23" s="9"/>
      <c r="H23" s="8">
        <v>7.5999999999999998E-2</v>
      </c>
      <c r="I23" s="9"/>
      <c r="J23" s="10">
        <f t="shared" si="1"/>
        <v>52672.386719999995</v>
      </c>
      <c r="K23" s="11"/>
      <c r="L23" s="12">
        <v>693057.72</v>
      </c>
      <c r="M23" s="13"/>
      <c r="N23" s="14">
        <f t="shared" si="2"/>
        <v>35524.23160000005</v>
      </c>
      <c r="O23" s="15"/>
      <c r="P23" s="16">
        <f t="shared" si="3"/>
        <v>8.1887318618280123</v>
      </c>
      <c r="Q23" s="15"/>
      <c r="R23" s="24">
        <f t="shared" si="4"/>
        <v>8.2647318618280128</v>
      </c>
      <c r="Y23" s="25"/>
    </row>
    <row r="24" spans="2:25" ht="15" thickBot="1" x14ac:dyDescent="0.35">
      <c r="B24" s="6">
        <v>44392</v>
      </c>
      <c r="C24" s="7"/>
      <c r="D24" s="8">
        <v>7.4960000000000004</v>
      </c>
      <c r="E24" s="9"/>
      <c r="F24" s="10">
        <f t="shared" si="0"/>
        <v>5188209.7407600004</v>
      </c>
      <c r="G24" s="9"/>
      <c r="H24" s="8">
        <v>7.5999999999999998E-2</v>
      </c>
      <c r="I24" s="9"/>
      <c r="J24" s="10">
        <f t="shared" si="1"/>
        <v>52601.913060000006</v>
      </c>
      <c r="K24" s="11"/>
      <c r="L24" s="12">
        <v>692130.43500000006</v>
      </c>
      <c r="M24" s="13"/>
      <c r="N24" s="14">
        <f t="shared" si="2"/>
        <v>35524.23160000005</v>
      </c>
      <c r="O24" s="15"/>
      <c r="P24" s="16">
        <f t="shared" si="3"/>
        <v>7.9015545602443522</v>
      </c>
      <c r="Q24" s="15"/>
      <c r="R24" s="24">
        <f t="shared" si="4"/>
        <v>7.9775545602443518</v>
      </c>
      <c r="Y24" s="25"/>
    </row>
    <row r="25" spans="2:25" ht="15" thickBot="1" x14ac:dyDescent="0.35">
      <c r="B25" s="6">
        <v>44393</v>
      </c>
      <c r="C25" s="7"/>
      <c r="D25" s="8">
        <v>5.9370000000000003</v>
      </c>
      <c r="E25" s="9"/>
      <c r="F25" s="10">
        <f t="shared" si="0"/>
        <v>4012993.4889960005</v>
      </c>
      <c r="G25" s="9"/>
      <c r="H25" s="8">
        <v>7.5999999999999998E-2</v>
      </c>
      <c r="I25" s="9"/>
      <c r="J25" s="10">
        <f t="shared" si="1"/>
        <v>51370.642608000002</v>
      </c>
      <c r="K25" s="11"/>
      <c r="L25" s="12">
        <v>675929.50800000003</v>
      </c>
      <c r="M25" s="13"/>
      <c r="N25" s="14">
        <f t="shared" si="2"/>
        <v>35524.23160000005</v>
      </c>
      <c r="O25" s="15"/>
      <c r="P25" s="16">
        <f t="shared" si="3"/>
        <v>6.2663342056686409</v>
      </c>
      <c r="Q25" s="15"/>
      <c r="R25" s="24">
        <f t="shared" si="4"/>
        <v>6.3423342056686405</v>
      </c>
      <c r="Y25" s="25"/>
    </row>
    <row r="26" spans="2:25" ht="15" thickBot="1" x14ac:dyDescent="0.35">
      <c r="B26" s="6">
        <v>44394</v>
      </c>
      <c r="C26" s="7"/>
      <c r="D26" s="8">
        <v>4.0987999999999998</v>
      </c>
      <c r="E26" s="9"/>
      <c r="F26" s="10">
        <f t="shared" si="0"/>
        <v>2544454.5231728</v>
      </c>
      <c r="G26" s="9"/>
      <c r="H26" s="8">
        <v>7.5999999999999998E-2</v>
      </c>
      <c r="I26" s="9"/>
      <c r="J26" s="10">
        <f t="shared" si="1"/>
        <v>47179.307055999998</v>
      </c>
      <c r="K26" s="11"/>
      <c r="L26" s="12">
        <v>620780.35600000003</v>
      </c>
      <c r="M26" s="13"/>
      <c r="N26" s="14">
        <f t="shared" si="2"/>
        <v>35524.23160000005</v>
      </c>
      <c r="O26" s="15"/>
      <c r="P26" s="16">
        <f t="shared" si="3"/>
        <v>4.3475914511468892</v>
      </c>
      <c r="Q26" s="15"/>
      <c r="R26" s="24">
        <f t="shared" si="4"/>
        <v>4.4235914511468888</v>
      </c>
      <c r="Y26" s="25"/>
    </row>
    <row r="27" spans="2:25" ht="15" thickBot="1" x14ac:dyDescent="0.35">
      <c r="B27" s="6">
        <v>44395</v>
      </c>
      <c r="C27" s="7"/>
      <c r="D27" s="8">
        <v>3.5741000000000001</v>
      </c>
      <c r="E27" s="9"/>
      <c r="F27" s="10">
        <f t="shared" si="0"/>
        <v>2193099.6445460999</v>
      </c>
      <c r="G27" s="9"/>
      <c r="H27" s="8">
        <v>7.5999999999999998E-2</v>
      </c>
      <c r="I27" s="9"/>
      <c r="J27" s="10">
        <f t="shared" si="1"/>
        <v>46634.277995999997</v>
      </c>
      <c r="K27" s="11"/>
      <c r="L27" s="12">
        <v>613608.92099999997</v>
      </c>
      <c r="M27" s="13"/>
      <c r="N27" s="14">
        <f t="shared" si="2"/>
        <v>35524.23160000005</v>
      </c>
      <c r="O27" s="15"/>
      <c r="P27" s="16">
        <f t="shared" si="3"/>
        <v>3.7937341790220058</v>
      </c>
      <c r="Q27" s="15"/>
      <c r="R27" s="24">
        <f t="shared" si="4"/>
        <v>3.8697341790220059</v>
      </c>
      <c r="Y27" s="25"/>
    </row>
    <row r="28" spans="2:25" ht="15" thickBot="1" x14ac:dyDescent="0.35">
      <c r="B28" s="6">
        <v>44396</v>
      </c>
      <c r="C28" s="7"/>
      <c r="D28" s="8">
        <v>3.0556000000000001</v>
      </c>
      <c r="E28" s="9"/>
      <c r="F28" s="10">
        <f t="shared" si="0"/>
        <v>2153373.6968991999</v>
      </c>
      <c r="G28" s="9"/>
      <c r="H28" s="8">
        <v>7.5999999999999998E-2</v>
      </c>
      <c r="I28" s="9"/>
      <c r="J28" s="10">
        <f t="shared" si="1"/>
        <v>53559.497631999999</v>
      </c>
      <c r="K28" s="11"/>
      <c r="L28" s="12">
        <v>704730.23199999996</v>
      </c>
      <c r="M28" s="13"/>
      <c r="N28" s="14">
        <f t="shared" si="2"/>
        <v>35524.23160000005</v>
      </c>
      <c r="O28" s="15"/>
      <c r="P28" s="16">
        <f t="shared" si="3"/>
        <v>3.217803928255393</v>
      </c>
      <c r="Q28" s="15"/>
      <c r="R28" s="24">
        <f t="shared" si="4"/>
        <v>3.293803928255393</v>
      </c>
      <c r="Y28" s="25"/>
    </row>
    <row r="29" spans="2:25" ht="15" thickBot="1" x14ac:dyDescent="0.35">
      <c r="B29" s="6">
        <v>44397</v>
      </c>
      <c r="C29" s="7"/>
      <c r="D29" s="8">
        <v>3.3976999999999999</v>
      </c>
      <c r="E29" s="9"/>
      <c r="F29" s="10">
        <f t="shared" si="0"/>
        <v>2427145.0141409002</v>
      </c>
      <c r="G29" s="9"/>
      <c r="H29" s="8">
        <v>7.5999999999999998E-2</v>
      </c>
      <c r="I29" s="9"/>
      <c r="J29" s="10">
        <f t="shared" si="1"/>
        <v>54290.555692000002</v>
      </c>
      <c r="K29" s="11"/>
      <c r="L29" s="12">
        <v>714349.41700000002</v>
      </c>
      <c r="M29" s="13"/>
      <c r="N29" s="14">
        <f t="shared" si="2"/>
        <v>35524.23160000005</v>
      </c>
      <c r="O29" s="15"/>
      <c r="P29" s="16">
        <f t="shared" si="3"/>
        <v>3.5755081961355</v>
      </c>
      <c r="Q29" s="15"/>
      <c r="R29" s="24">
        <f t="shared" si="4"/>
        <v>3.6515081961355</v>
      </c>
      <c r="Y29" s="25"/>
    </row>
    <row r="30" spans="2:25" ht="15" thickBot="1" x14ac:dyDescent="0.35">
      <c r="B30" s="6">
        <v>44398</v>
      </c>
      <c r="C30" s="7"/>
      <c r="D30" s="8">
        <v>2.5678000000000001</v>
      </c>
      <c r="E30" s="9"/>
      <c r="F30" s="10">
        <f t="shared" si="0"/>
        <v>1835157.2555280002</v>
      </c>
      <c r="G30" s="9"/>
      <c r="H30" s="8">
        <v>7.5999999999999998E-2</v>
      </c>
      <c r="I30" s="9"/>
      <c r="J30" s="10">
        <f t="shared" si="1"/>
        <v>54315.737759999996</v>
      </c>
      <c r="K30" s="11"/>
      <c r="L30" s="12">
        <v>714680.76</v>
      </c>
      <c r="M30" s="13"/>
      <c r="N30" s="14">
        <f t="shared" si="2"/>
        <v>35524.23160000005</v>
      </c>
      <c r="O30" s="15"/>
      <c r="P30" s="16">
        <f t="shared" si="3"/>
        <v>2.7021123684865107</v>
      </c>
      <c r="Q30" s="15"/>
      <c r="R30" s="24">
        <f t="shared" si="4"/>
        <v>2.7781123684865108</v>
      </c>
      <c r="Y30" s="25"/>
    </row>
    <row r="31" spans="2:25" ht="15" thickBot="1" x14ac:dyDescent="0.35">
      <c r="B31" s="6">
        <v>44399</v>
      </c>
      <c r="C31" s="7"/>
      <c r="D31" s="8">
        <v>2.2932999999999999</v>
      </c>
      <c r="E31" s="9"/>
      <c r="F31" s="10">
        <f t="shared" si="0"/>
        <v>1634578.0646658998</v>
      </c>
      <c r="G31" s="9"/>
      <c r="H31" s="8">
        <v>7.5999999999999998E-2</v>
      </c>
      <c r="I31" s="9"/>
      <c r="J31" s="10">
        <f t="shared" si="1"/>
        <v>54169.944147999995</v>
      </c>
      <c r="K31" s="11"/>
      <c r="L31" s="12">
        <v>712762.42299999995</v>
      </c>
      <c r="M31" s="13"/>
      <c r="N31" s="14">
        <f t="shared" si="2"/>
        <v>35524.23160000005</v>
      </c>
      <c r="O31" s="15"/>
      <c r="P31" s="16">
        <f t="shared" si="3"/>
        <v>2.4135940433112144</v>
      </c>
      <c r="Q31" s="15"/>
      <c r="R31" s="24">
        <f t="shared" si="4"/>
        <v>2.4895940433112145</v>
      </c>
      <c r="Y31" s="25"/>
    </row>
    <row r="32" spans="2:25" ht="15" thickBot="1" x14ac:dyDescent="0.35">
      <c r="B32" s="6">
        <v>44400</v>
      </c>
      <c r="C32" s="7"/>
      <c r="D32" s="8">
        <v>3.1602999999999999</v>
      </c>
      <c r="E32" s="9"/>
      <c r="F32" s="10">
        <f t="shared" si="0"/>
        <v>2169597.1405393998</v>
      </c>
      <c r="G32" s="9"/>
      <c r="H32" s="8">
        <v>7.5999999999999998E-2</v>
      </c>
      <c r="I32" s="9"/>
      <c r="J32" s="10">
        <f t="shared" si="1"/>
        <v>52175.231047999994</v>
      </c>
      <c r="K32" s="11"/>
      <c r="L32" s="12">
        <v>686516.19799999997</v>
      </c>
      <c r="M32" s="13"/>
      <c r="N32" s="14">
        <f t="shared" si="2"/>
        <v>35524.23160000005</v>
      </c>
      <c r="O32" s="15"/>
      <c r="P32" s="16">
        <f t="shared" si="3"/>
        <v>3.3327556291321385</v>
      </c>
      <c r="Q32" s="15"/>
      <c r="R32" s="24">
        <f t="shared" si="4"/>
        <v>3.4087556291321386</v>
      </c>
      <c r="Y32" s="25"/>
    </row>
    <row r="33" spans="2:25" ht="15" thickBot="1" x14ac:dyDescent="0.35">
      <c r="B33" s="6">
        <v>44401</v>
      </c>
      <c r="C33" s="7"/>
      <c r="D33" s="8">
        <v>4.9428999999999998</v>
      </c>
      <c r="E33" s="9"/>
      <c r="F33" s="10">
        <f t="shared" si="0"/>
        <v>3060566.7882476002</v>
      </c>
      <c r="G33" s="9"/>
      <c r="H33" s="8">
        <v>7.5999999999999998E-2</v>
      </c>
      <c r="I33" s="9"/>
      <c r="J33" s="10">
        <f t="shared" si="1"/>
        <v>47058.017743999997</v>
      </c>
      <c r="K33" s="11"/>
      <c r="L33" s="12">
        <v>619184.44400000002</v>
      </c>
      <c r="M33" s="13"/>
      <c r="N33" s="14">
        <f t="shared" si="2"/>
        <v>35524.23160000005</v>
      </c>
      <c r="O33" s="15"/>
      <c r="P33" s="16">
        <f t="shared" si="3"/>
        <v>5.2437475147785158</v>
      </c>
      <c r="Q33" s="15"/>
      <c r="R33" s="24">
        <f t="shared" si="4"/>
        <v>5.3197475147785154</v>
      </c>
      <c r="Y33" s="25"/>
    </row>
    <row r="34" spans="2:25" ht="15" thickBot="1" x14ac:dyDescent="0.35">
      <c r="B34" s="6">
        <v>44402</v>
      </c>
      <c r="C34" s="7"/>
      <c r="D34" s="8">
        <v>3.6976</v>
      </c>
      <c r="E34" s="9"/>
      <c r="F34" s="10">
        <f t="shared" si="0"/>
        <v>2235158.3895887998</v>
      </c>
      <c r="G34" s="9"/>
      <c r="H34" s="8">
        <v>7.5999999999999998E-2</v>
      </c>
      <c r="I34" s="9"/>
      <c r="J34" s="10">
        <f t="shared" si="1"/>
        <v>45941.161187999998</v>
      </c>
      <c r="K34" s="11"/>
      <c r="L34" s="12">
        <v>604488.96299999999</v>
      </c>
      <c r="M34" s="13"/>
      <c r="N34" s="14">
        <f t="shared" si="2"/>
        <v>35524.23160000005</v>
      </c>
      <c r="O34" s="15"/>
      <c r="P34" s="16">
        <f t="shared" si="3"/>
        <v>3.9284656257848325</v>
      </c>
      <c r="Q34" s="15"/>
      <c r="R34" s="24">
        <f t="shared" si="4"/>
        <v>4.0044656257848326</v>
      </c>
      <c r="Y34" s="25"/>
    </row>
    <row r="35" spans="2:25" ht="15" thickBot="1" x14ac:dyDescent="0.35">
      <c r="B35" s="6">
        <v>44403</v>
      </c>
      <c r="C35" s="7"/>
      <c r="D35" s="8">
        <v>2.8258000000000001</v>
      </c>
      <c r="E35" s="9"/>
      <c r="F35" s="10">
        <f t="shared" si="0"/>
        <v>1905321.2234900002</v>
      </c>
      <c r="G35" s="9"/>
      <c r="H35" s="8">
        <v>7.5999999999999998E-2</v>
      </c>
      <c r="I35" s="9"/>
      <c r="J35" s="10">
        <f t="shared" si="1"/>
        <v>51243.6878</v>
      </c>
      <c r="K35" s="11"/>
      <c r="L35" s="12">
        <v>674259.05</v>
      </c>
      <c r="M35" s="13"/>
      <c r="N35" s="14">
        <f t="shared" si="2"/>
        <v>35524.23160000005</v>
      </c>
      <c r="O35" s="15"/>
      <c r="P35" s="16">
        <f t="shared" si="3"/>
        <v>2.9829612674986756</v>
      </c>
      <c r="Q35" s="15"/>
      <c r="R35" s="24">
        <f t="shared" si="4"/>
        <v>3.0589612674986757</v>
      </c>
      <c r="Y35" s="25"/>
    </row>
    <row r="36" spans="2:25" ht="15" thickBot="1" x14ac:dyDescent="0.35">
      <c r="B36" s="6">
        <v>44404</v>
      </c>
      <c r="C36" s="7"/>
      <c r="D36" s="8">
        <v>3.3319999999999999</v>
      </c>
      <c r="E36" s="9"/>
      <c r="F36" s="10">
        <f t="shared" si="0"/>
        <v>2290404.6915119998</v>
      </c>
      <c r="G36" s="9"/>
      <c r="H36" s="8">
        <v>7.5999999999999998E-2</v>
      </c>
      <c r="I36" s="9"/>
      <c r="J36" s="10">
        <f t="shared" si="1"/>
        <v>52242.123815999999</v>
      </c>
      <c r="K36" s="11"/>
      <c r="L36" s="12">
        <v>687396.36600000004</v>
      </c>
      <c r="M36" s="13"/>
      <c r="N36" s="14">
        <f t="shared" si="2"/>
        <v>35524.23160000005</v>
      </c>
      <c r="O36" s="15"/>
      <c r="P36" s="16">
        <f t="shared" si="3"/>
        <v>3.5135796893974427</v>
      </c>
      <c r="Q36" s="15"/>
      <c r="R36" s="24">
        <f t="shared" si="4"/>
        <v>3.5895796893974428</v>
      </c>
      <c r="Y36" s="25"/>
    </row>
    <row r="37" spans="2:25" ht="15" thickBot="1" x14ac:dyDescent="0.35">
      <c r="B37" s="6">
        <v>44405</v>
      </c>
      <c r="C37" s="7"/>
      <c r="D37" s="8">
        <v>5.9611000000000001</v>
      </c>
      <c r="E37" s="9"/>
      <c r="F37" s="10">
        <f t="shared" si="0"/>
        <v>4071858.4664648999</v>
      </c>
      <c r="G37" s="9"/>
      <c r="H37" s="8">
        <v>7.5999999999999998E-2</v>
      </c>
      <c r="I37" s="9"/>
      <c r="J37" s="10">
        <f t="shared" si="1"/>
        <v>51913.446083999996</v>
      </c>
      <c r="K37" s="11"/>
      <c r="L37" s="12">
        <v>683071.65899999999</v>
      </c>
      <c r="M37" s="13"/>
      <c r="N37" s="14">
        <f t="shared" si="2"/>
        <v>35524.23160000005</v>
      </c>
      <c r="O37" s="15"/>
      <c r="P37" s="16">
        <f t="shared" si="3"/>
        <v>6.2881239182958728</v>
      </c>
      <c r="Q37" s="15"/>
      <c r="R37" s="24">
        <f t="shared" si="4"/>
        <v>6.3641239182958724</v>
      </c>
      <c r="Y37" s="25"/>
    </row>
    <row r="38" spans="2:25" ht="15" thickBot="1" x14ac:dyDescent="0.35">
      <c r="B38" s="6">
        <v>44406</v>
      </c>
      <c r="C38" s="7"/>
      <c r="D38" s="8">
        <v>10.048400000000001</v>
      </c>
      <c r="E38" s="9"/>
      <c r="F38" s="10">
        <f t="shared" si="0"/>
        <v>6786917.8204224007</v>
      </c>
      <c r="G38" s="9"/>
      <c r="H38" s="8">
        <v>7.5999999999999998E-2</v>
      </c>
      <c r="I38" s="9"/>
      <c r="J38" s="10">
        <f t="shared" si="1"/>
        <v>51332.127936000004</v>
      </c>
      <c r="K38" s="11"/>
      <c r="L38" s="12">
        <v>675422.73600000003</v>
      </c>
      <c r="M38" s="13"/>
      <c r="N38" s="14">
        <f t="shared" si="2"/>
        <v>35524.23160000005</v>
      </c>
      <c r="O38" s="15"/>
      <c r="P38" s="16">
        <f t="shared" si="3"/>
        <v>10.606241105042347</v>
      </c>
      <c r="Q38" s="15"/>
      <c r="R38" s="24">
        <f t="shared" si="4"/>
        <v>10.682241105042348</v>
      </c>
      <c r="Y38" s="25"/>
    </row>
    <row r="39" spans="2:25" ht="15" thickBot="1" x14ac:dyDescent="0.35">
      <c r="B39" s="6">
        <v>44407</v>
      </c>
      <c r="C39" s="7"/>
      <c r="D39" s="8">
        <v>4.8746</v>
      </c>
      <c r="E39" s="9"/>
      <c r="F39" s="10">
        <f t="shared" si="0"/>
        <v>3289131.5143968002</v>
      </c>
      <c r="G39" s="9"/>
      <c r="H39" s="8">
        <v>7.5999999999999998E-2</v>
      </c>
      <c r="I39" s="9"/>
      <c r="J39" s="10">
        <f t="shared" si="1"/>
        <v>51280.924608000001</v>
      </c>
      <c r="K39" s="11"/>
      <c r="L39" s="12">
        <v>674749.00800000003</v>
      </c>
      <c r="M39" s="13"/>
      <c r="N39" s="14">
        <f t="shared" si="2"/>
        <v>35524.23160000005</v>
      </c>
      <c r="O39" s="15"/>
      <c r="P39" s="16">
        <f t="shared" si="3"/>
        <v>5.1455006686702642</v>
      </c>
      <c r="Q39" s="15"/>
      <c r="R39" s="24">
        <f t="shared" si="4"/>
        <v>5.2215006686702639</v>
      </c>
      <c r="Y39" s="25"/>
    </row>
    <row r="40" spans="2:25" ht="15" thickBot="1" x14ac:dyDescent="0.35">
      <c r="B40" s="6">
        <v>44408</v>
      </c>
      <c r="C40" s="7"/>
      <c r="D40" s="8">
        <v>6.0625999999999998</v>
      </c>
      <c r="E40" s="9"/>
      <c r="F40" s="10">
        <f t="shared" si="0"/>
        <v>3728497.1266565998</v>
      </c>
      <c r="G40" s="9"/>
      <c r="H40" s="8">
        <v>7.5999999999999998E-2</v>
      </c>
      <c r="I40" s="9"/>
      <c r="J40" s="10">
        <f t="shared" si="1"/>
        <v>46739.976515999995</v>
      </c>
      <c r="K40" s="11"/>
      <c r="L40" s="12">
        <v>614999.69099999999</v>
      </c>
      <c r="M40" s="13"/>
      <c r="N40" s="14">
        <f t="shared" si="2"/>
        <v>35524.23160000005</v>
      </c>
      <c r="O40" s="15"/>
      <c r="P40" s="16">
        <f t="shared" si="3"/>
        <v>6.4342623422174903</v>
      </c>
      <c r="Q40" s="15"/>
      <c r="R40" s="24">
        <f t="shared" si="4"/>
        <v>6.5102623422174899</v>
      </c>
      <c r="Y40" s="25"/>
    </row>
    <row r="41" spans="2:25" ht="15" thickBot="1" x14ac:dyDescent="0.35">
      <c r="B41" s="6">
        <v>44409</v>
      </c>
      <c r="C41" s="7"/>
      <c r="D41" s="8">
        <v>4.5842000000000001</v>
      </c>
      <c r="E41" s="9"/>
      <c r="F41" s="10">
        <f t="shared" si="0"/>
        <v>2746837.3608614001</v>
      </c>
      <c r="G41" s="9"/>
      <c r="H41" s="8">
        <v>7.5999999999999998E-2</v>
      </c>
      <c r="I41" s="9"/>
      <c r="J41" s="10">
        <f t="shared" si="1"/>
        <v>45538.946691999998</v>
      </c>
      <c r="K41" s="11"/>
      <c r="L41" s="12">
        <v>599196.66700000002</v>
      </c>
      <c r="M41" s="13"/>
      <c r="N41" s="14">
        <f t="shared" si="2"/>
        <v>35524.23160000005</v>
      </c>
      <c r="O41" s="15"/>
      <c r="P41" s="16">
        <f t="shared" si="3"/>
        <v>4.8731092534481606</v>
      </c>
      <c r="Q41" s="15"/>
      <c r="R41" s="24">
        <f t="shared" si="4"/>
        <v>4.9491092534481602</v>
      </c>
      <c r="Y41" s="25"/>
    </row>
    <row r="42" spans="2:25" ht="15" thickBot="1" x14ac:dyDescent="0.35">
      <c r="B42" s="6">
        <v>44410</v>
      </c>
      <c r="C42" s="7"/>
      <c r="D42" s="8">
        <v>3.1295000000000002</v>
      </c>
      <c r="E42" s="9"/>
      <c r="F42" s="10">
        <f t="shared" si="0"/>
        <v>2062838.4472629998</v>
      </c>
      <c r="G42" s="9"/>
      <c r="H42" s="8">
        <v>7.5999999999999998E-2</v>
      </c>
      <c r="I42" s="9"/>
      <c r="J42" s="10">
        <f t="shared" si="1"/>
        <v>50096.092663999996</v>
      </c>
      <c r="K42" s="11"/>
      <c r="L42" s="12">
        <v>659159.11399999994</v>
      </c>
      <c r="M42" s="13"/>
      <c r="N42" s="14">
        <f t="shared" si="2"/>
        <v>35524.23160000005</v>
      </c>
      <c r="O42" s="15"/>
      <c r="P42" s="16">
        <f t="shared" si="3"/>
        <v>3.3077662996084523</v>
      </c>
      <c r="Q42" s="15"/>
      <c r="R42" s="24">
        <f t="shared" si="4"/>
        <v>3.3837662996084523</v>
      </c>
      <c r="Y42" s="25"/>
    </row>
    <row r="43" spans="2:25" ht="15" thickBot="1" x14ac:dyDescent="0.35">
      <c r="B43" s="6">
        <v>44411</v>
      </c>
      <c r="C43" s="7"/>
      <c r="D43" s="8">
        <v>2.8026</v>
      </c>
      <c r="E43" s="9"/>
      <c r="F43" s="10">
        <f t="shared" si="0"/>
        <v>1868112.2159531999</v>
      </c>
      <c r="G43" s="9"/>
      <c r="H43" s="8">
        <v>7.5999999999999998E-2</v>
      </c>
      <c r="I43" s="9"/>
      <c r="J43" s="10">
        <f t="shared" si="1"/>
        <v>50658.862631999997</v>
      </c>
      <c r="K43" s="11"/>
      <c r="L43" s="12">
        <v>666563.98199999996</v>
      </c>
      <c r="M43" s="13"/>
      <c r="N43" s="14">
        <f t="shared" si="2"/>
        <v>35524.23160000005</v>
      </c>
      <c r="O43" s="15"/>
      <c r="P43" s="16">
        <f t="shared" si="3"/>
        <v>2.9603716957118018</v>
      </c>
      <c r="Q43" s="15"/>
      <c r="R43" s="24">
        <f t="shared" si="4"/>
        <v>3.0363716957118019</v>
      </c>
      <c r="Y43" s="25"/>
    </row>
    <row r="44" spans="2:25" ht="15" thickBot="1" x14ac:dyDescent="0.35">
      <c r="B44" s="6">
        <v>44412</v>
      </c>
      <c r="C44" s="7"/>
      <c r="D44" s="8">
        <v>2.9815</v>
      </c>
      <c r="E44" s="9"/>
      <c r="F44" s="10">
        <f t="shared" si="0"/>
        <v>1991647.6320535</v>
      </c>
      <c r="G44" s="9"/>
      <c r="H44" s="8">
        <v>7.5999999999999998E-2</v>
      </c>
      <c r="I44" s="9"/>
      <c r="J44" s="10">
        <f t="shared" si="1"/>
        <v>50768.143563999998</v>
      </c>
      <c r="K44" s="11"/>
      <c r="L44" s="12">
        <v>668001.88899999997</v>
      </c>
      <c r="M44" s="13"/>
      <c r="N44" s="14">
        <f t="shared" si="2"/>
        <v>35524.23160000005</v>
      </c>
      <c r="O44" s="15"/>
      <c r="P44" s="16">
        <f t="shared" si="3"/>
        <v>3.1489612459051908</v>
      </c>
      <c r="Q44" s="15"/>
      <c r="R44" s="24">
        <f t="shared" si="4"/>
        <v>3.2249612459051908</v>
      </c>
      <c r="Y44" s="25"/>
    </row>
    <row r="45" spans="2:25" ht="15" thickBot="1" x14ac:dyDescent="0.35">
      <c r="B45" s="6">
        <v>44413</v>
      </c>
      <c r="C45" s="7"/>
      <c r="D45" s="8">
        <v>6.4917999999999996</v>
      </c>
      <c r="E45" s="9"/>
      <c r="F45" s="10">
        <f t="shared" si="0"/>
        <v>4435868.6680545993</v>
      </c>
      <c r="G45" s="9"/>
      <c r="H45" s="8">
        <v>7.5999999999999998E-2</v>
      </c>
      <c r="I45" s="9"/>
      <c r="J45" s="10">
        <f t="shared" si="1"/>
        <v>51931.054371999991</v>
      </c>
      <c r="K45" s="11"/>
      <c r="L45" s="12">
        <v>683303.34699999995</v>
      </c>
      <c r="M45" s="13"/>
      <c r="N45" s="14">
        <f t="shared" si="2"/>
        <v>35524.23160000005</v>
      </c>
      <c r="O45" s="15"/>
      <c r="P45" s="16">
        <f t="shared" si="3"/>
        <v>6.8478105616533744</v>
      </c>
      <c r="Q45" s="15"/>
      <c r="R45" s="24">
        <f t="shared" si="4"/>
        <v>6.9238105616533741</v>
      </c>
      <c r="Y45" s="25"/>
    </row>
    <row r="46" spans="2:25" ht="15" thickBot="1" x14ac:dyDescent="0.35">
      <c r="B46" s="6">
        <v>44414</v>
      </c>
      <c r="C46" s="7"/>
      <c r="D46" s="8">
        <v>6.6807999999999996</v>
      </c>
      <c r="E46" s="9"/>
      <c r="F46" s="10">
        <f t="shared" si="0"/>
        <v>4501669.4898167998</v>
      </c>
      <c r="G46" s="9"/>
      <c r="H46" s="8">
        <v>7.5999999999999998E-2</v>
      </c>
      <c r="I46" s="9"/>
      <c r="J46" s="10">
        <f t="shared" si="1"/>
        <v>51210.465995999999</v>
      </c>
      <c r="K46" s="11"/>
      <c r="L46" s="12">
        <v>673821.92099999997</v>
      </c>
      <c r="M46" s="13"/>
      <c r="N46" s="14">
        <f t="shared" si="2"/>
        <v>35524.23160000005</v>
      </c>
      <c r="O46" s="15"/>
      <c r="P46" s="16">
        <f t="shared" si="3"/>
        <v>7.0526175553735291</v>
      </c>
      <c r="Q46" s="15"/>
      <c r="R46" s="24">
        <f t="shared" si="4"/>
        <v>7.1286175553735287</v>
      </c>
      <c r="Y46" s="25"/>
    </row>
    <row r="47" spans="2:25" ht="15" thickBot="1" x14ac:dyDescent="0.35">
      <c r="B47" s="6">
        <v>44415</v>
      </c>
      <c r="C47" s="7"/>
      <c r="D47" s="8">
        <v>7.4687000000000001</v>
      </c>
      <c r="E47" s="9"/>
      <c r="F47" s="10">
        <f t="shared" si="0"/>
        <v>4640518.1695616003</v>
      </c>
      <c r="G47" s="9"/>
      <c r="H47" s="8">
        <v>7.5999999999999998E-2</v>
      </c>
      <c r="I47" s="9"/>
      <c r="J47" s="10">
        <f t="shared" si="1"/>
        <v>47220.986368000005</v>
      </c>
      <c r="K47" s="11"/>
      <c r="L47" s="12">
        <v>621328.76800000004</v>
      </c>
      <c r="M47" s="13"/>
      <c r="N47" s="14">
        <f t="shared" si="2"/>
        <v>35524.23160000005</v>
      </c>
      <c r="O47" s="15"/>
      <c r="P47" s="16">
        <f t="shared" si="3"/>
        <v>7.9216152849880874</v>
      </c>
      <c r="Q47" s="15"/>
      <c r="R47" s="24">
        <f t="shared" si="4"/>
        <v>7.997615284988087</v>
      </c>
      <c r="Y47" s="25"/>
    </row>
    <row r="48" spans="2:25" ht="15" thickBot="1" x14ac:dyDescent="0.35">
      <c r="B48" s="6">
        <v>44416</v>
      </c>
      <c r="C48" s="7"/>
      <c r="D48" s="8">
        <v>9.5129999999999999</v>
      </c>
      <c r="E48" s="9"/>
      <c r="F48" s="10">
        <f t="shared" si="0"/>
        <v>5849097.0646500001</v>
      </c>
      <c r="G48" s="9"/>
      <c r="H48" s="8">
        <v>7.5999999999999998E-2</v>
      </c>
      <c r="I48" s="9"/>
      <c r="J48" s="10">
        <f t="shared" si="1"/>
        <v>46728.8318</v>
      </c>
      <c r="K48" s="11"/>
      <c r="L48" s="12">
        <v>614853.05000000005</v>
      </c>
      <c r="M48" s="13"/>
      <c r="N48" s="14">
        <f t="shared" si="2"/>
        <v>35524.23160000005</v>
      </c>
      <c r="O48" s="15"/>
      <c r="P48" s="16">
        <f t="shared" si="3"/>
        <v>10.096333686289134</v>
      </c>
      <c r="Q48" s="15"/>
      <c r="R48" s="24">
        <f t="shared" si="4"/>
        <v>10.172333686289134</v>
      </c>
      <c r="Y48" s="25"/>
    </row>
    <row r="49" spans="2:25" ht="15" thickBot="1" x14ac:dyDescent="0.35">
      <c r="B49" s="6">
        <v>44417</v>
      </c>
      <c r="C49" s="7"/>
      <c r="D49" s="8">
        <v>3.5836999999999999</v>
      </c>
      <c r="E49" s="9"/>
      <c r="F49" s="10">
        <f t="shared" si="0"/>
        <v>2418802.6291450998</v>
      </c>
      <c r="G49" s="9"/>
      <c r="H49" s="8">
        <v>7.5999999999999998E-2</v>
      </c>
      <c r="I49" s="9"/>
      <c r="J49" s="10">
        <f t="shared" si="1"/>
        <v>51295.867348</v>
      </c>
      <c r="K49" s="11"/>
      <c r="L49" s="12">
        <v>674945.62300000002</v>
      </c>
      <c r="M49" s="13"/>
      <c r="N49" s="14">
        <f t="shared" si="2"/>
        <v>35524.23160000005</v>
      </c>
      <c r="O49" s="15"/>
      <c r="P49" s="16">
        <f t="shared" si="3"/>
        <v>3.7827990456327734</v>
      </c>
      <c r="Q49" s="15"/>
      <c r="R49" s="24">
        <f t="shared" si="4"/>
        <v>3.8587990456327734</v>
      </c>
      <c r="Y49" s="25"/>
    </row>
    <row r="50" spans="2:25" ht="15" thickBot="1" x14ac:dyDescent="0.35">
      <c r="B50" s="6">
        <v>44418</v>
      </c>
      <c r="C50" s="7"/>
      <c r="D50" s="8">
        <v>1.7885</v>
      </c>
      <c r="E50" s="9"/>
      <c r="F50" s="10">
        <f t="shared" si="0"/>
        <v>1205069.9810799998</v>
      </c>
      <c r="G50" s="9"/>
      <c r="H50" s="8">
        <v>7.5999999999999998E-2</v>
      </c>
      <c r="I50" s="9"/>
      <c r="J50" s="10">
        <f t="shared" si="1"/>
        <v>51207.894079999998</v>
      </c>
      <c r="K50" s="11"/>
      <c r="L50" s="12">
        <v>673788.08</v>
      </c>
      <c r="M50" s="13"/>
      <c r="N50" s="14">
        <f t="shared" si="2"/>
        <v>35524.23160000005</v>
      </c>
      <c r="O50" s="15"/>
      <c r="P50" s="16">
        <f t="shared" si="3"/>
        <v>1.8880436109625662</v>
      </c>
      <c r="Q50" s="15"/>
      <c r="R50" s="24">
        <f t="shared" si="4"/>
        <v>1.9640436109625663</v>
      </c>
      <c r="Y50" s="25"/>
    </row>
    <row r="51" spans="2:25" ht="15" thickBot="1" x14ac:dyDescent="0.35">
      <c r="B51" s="6">
        <v>44419</v>
      </c>
      <c r="C51" s="7"/>
      <c r="D51" s="8">
        <v>2.2679999999999998</v>
      </c>
      <c r="E51" s="9"/>
      <c r="F51" s="10">
        <f t="shared" si="0"/>
        <v>1557984.5126999998</v>
      </c>
      <c r="G51" s="9"/>
      <c r="H51" s="8">
        <v>7.5999999999999998E-2</v>
      </c>
      <c r="I51" s="9"/>
      <c r="J51" s="10">
        <f t="shared" si="1"/>
        <v>52207.5939</v>
      </c>
      <c r="K51" s="11"/>
      <c r="L51" s="12">
        <v>686942.02500000002</v>
      </c>
      <c r="M51" s="13"/>
      <c r="N51" s="14">
        <f t="shared" si="2"/>
        <v>35524.23160000005</v>
      </c>
      <c r="O51" s="15"/>
      <c r="P51" s="16">
        <f t="shared" si="3"/>
        <v>2.3916824632134772</v>
      </c>
      <c r="Q51" s="15"/>
      <c r="R51" s="24">
        <f t="shared" si="4"/>
        <v>2.4676824632134773</v>
      </c>
      <c r="Y51" s="25"/>
    </row>
    <row r="52" spans="2:25" ht="15" thickBot="1" x14ac:dyDescent="0.35">
      <c r="B52" s="6">
        <v>44420</v>
      </c>
      <c r="C52" s="7"/>
      <c r="D52" s="8">
        <v>3.8193999999999999</v>
      </c>
      <c r="E52" s="9"/>
      <c r="F52" s="10">
        <f t="shared" si="0"/>
        <v>2622745.6269508</v>
      </c>
      <c r="G52" s="9"/>
      <c r="H52" s="8">
        <v>7.5999999999999998E-2</v>
      </c>
      <c r="I52" s="9"/>
      <c r="J52" s="10">
        <f t="shared" si="1"/>
        <v>52188.476631999998</v>
      </c>
      <c r="K52" s="11"/>
      <c r="L52" s="12">
        <v>686690.48199999996</v>
      </c>
      <c r="M52" s="13"/>
      <c r="N52" s="14">
        <f t="shared" si="2"/>
        <v>35524.23160000005</v>
      </c>
      <c r="O52" s="15"/>
      <c r="P52" s="16">
        <f t="shared" si="3"/>
        <v>4.0277665271191401</v>
      </c>
      <c r="Q52" s="15"/>
      <c r="R52" s="24">
        <f t="shared" si="4"/>
        <v>4.1037665271191397</v>
      </c>
      <c r="Y52" s="25"/>
    </row>
    <row r="53" spans="2:25" ht="15" thickBot="1" x14ac:dyDescent="0.35">
      <c r="B53" s="6">
        <v>44421</v>
      </c>
      <c r="C53" s="7"/>
      <c r="D53" s="8">
        <v>5.6970999999999998</v>
      </c>
      <c r="E53" s="9"/>
      <c r="F53" s="10">
        <f t="shared" si="0"/>
        <v>3857496.9129343</v>
      </c>
      <c r="G53" s="9"/>
      <c r="H53" s="8">
        <v>7.5999999999999998E-2</v>
      </c>
      <c r="I53" s="9"/>
      <c r="J53" s="10">
        <f t="shared" si="1"/>
        <v>51459.473308000001</v>
      </c>
      <c r="K53" s="11"/>
      <c r="L53" s="12">
        <v>677098.33299999998</v>
      </c>
      <c r="M53" s="13"/>
      <c r="N53" s="14">
        <f t="shared" si="2"/>
        <v>35524.23160000005</v>
      </c>
      <c r="O53" s="15"/>
      <c r="P53" s="16">
        <f t="shared" si="3"/>
        <v>6.0125508565834087</v>
      </c>
      <c r="Q53" s="15"/>
      <c r="R53" s="24">
        <f t="shared" si="4"/>
        <v>6.0885508565834083</v>
      </c>
      <c r="Y53" s="25"/>
    </row>
    <row r="54" spans="2:25" ht="15" thickBot="1" x14ac:dyDescent="0.35">
      <c r="B54" s="6">
        <v>44422</v>
      </c>
      <c r="C54" s="7"/>
      <c r="D54" s="8">
        <v>4.8430999999999997</v>
      </c>
      <c r="E54" s="9"/>
      <c r="F54" s="10">
        <f t="shared" si="0"/>
        <v>3003755.8371846001</v>
      </c>
      <c r="G54" s="9"/>
      <c r="H54" s="8">
        <v>7.5999999999999998E-2</v>
      </c>
      <c r="I54" s="9"/>
      <c r="J54" s="10">
        <f t="shared" si="1"/>
        <v>47136.223416000001</v>
      </c>
      <c r="K54" s="11"/>
      <c r="L54" s="12">
        <v>620213.46600000001</v>
      </c>
      <c r="M54" s="13"/>
      <c r="N54" s="14">
        <f t="shared" si="2"/>
        <v>35524.23160000005</v>
      </c>
      <c r="O54" s="15"/>
      <c r="P54" s="16">
        <f t="shared" si="3"/>
        <v>5.1373544448223214</v>
      </c>
      <c r="Q54" s="15"/>
      <c r="R54" s="24">
        <f t="shared" si="4"/>
        <v>5.213354444822321</v>
      </c>
      <c r="Y54" s="25"/>
    </row>
    <row r="55" spans="2:25" ht="15" thickBot="1" x14ac:dyDescent="0.35">
      <c r="B55" s="6">
        <v>44423</v>
      </c>
      <c r="C55" s="7"/>
      <c r="D55" s="8">
        <v>3.1375999999999999</v>
      </c>
      <c r="E55" s="9"/>
      <c r="F55" s="10">
        <f t="shared" si="0"/>
        <v>1916633.3758944001</v>
      </c>
      <c r="G55" s="9"/>
      <c r="H55" s="8">
        <v>7.5999999999999998E-2</v>
      </c>
      <c r="I55" s="9"/>
      <c r="J55" s="10">
        <f t="shared" si="1"/>
        <v>46425.336744</v>
      </c>
      <c r="K55" s="11"/>
      <c r="L55" s="12">
        <v>610859.69400000002</v>
      </c>
      <c r="M55" s="13"/>
      <c r="N55" s="14">
        <f t="shared" si="2"/>
        <v>35524.23160000005</v>
      </c>
      <c r="O55" s="15"/>
      <c r="P55" s="16">
        <f t="shared" si="3"/>
        <v>3.3313318944380792</v>
      </c>
      <c r="Q55" s="15"/>
      <c r="R55" s="24">
        <f t="shared" si="4"/>
        <v>3.4073318944380793</v>
      </c>
      <c r="Y55" s="25"/>
    </row>
    <row r="56" spans="2:25" ht="15" thickBot="1" x14ac:dyDescent="0.35">
      <c r="B56" s="6">
        <v>44424</v>
      </c>
      <c r="C56" s="7"/>
      <c r="D56" s="8">
        <v>7.4023000000000003</v>
      </c>
      <c r="E56" s="9"/>
      <c r="F56" s="10">
        <f t="shared" si="0"/>
        <v>5054528.7348416001</v>
      </c>
      <c r="G56" s="9"/>
      <c r="H56" s="8">
        <v>7.5999999999999998E-2</v>
      </c>
      <c r="I56" s="9"/>
      <c r="J56" s="10">
        <f t="shared" si="1"/>
        <v>51895.246592000003</v>
      </c>
      <c r="K56" s="11"/>
      <c r="L56" s="12">
        <v>682832.19200000004</v>
      </c>
      <c r="M56" s="13"/>
      <c r="N56" s="14">
        <f t="shared" si="2"/>
        <v>35524.23160000005</v>
      </c>
      <c r="O56" s="15"/>
      <c r="P56" s="16">
        <f t="shared" si="3"/>
        <v>7.8085378893196138</v>
      </c>
      <c r="Q56" s="15"/>
      <c r="R56" s="24">
        <f t="shared" si="4"/>
        <v>7.8845378893196134</v>
      </c>
      <c r="Y56" s="25"/>
    </row>
    <row r="57" spans="2:25" ht="15" thickBot="1" x14ac:dyDescent="0.35">
      <c r="B57" s="6">
        <v>44425</v>
      </c>
      <c r="C57" s="7"/>
      <c r="D57" s="8">
        <v>4.7230999999999996</v>
      </c>
      <c r="E57" s="9"/>
      <c r="F57" s="10">
        <f t="shared" si="0"/>
        <v>3307498.8111232999</v>
      </c>
      <c r="G57" s="9"/>
      <c r="H57" s="8">
        <v>7.5999999999999998E-2</v>
      </c>
      <c r="I57" s="9"/>
      <c r="J57" s="10">
        <f t="shared" si="1"/>
        <v>53221.382067999999</v>
      </c>
      <c r="K57" s="11"/>
      <c r="L57" s="12">
        <v>700281.34299999999</v>
      </c>
      <c r="M57" s="13"/>
      <c r="N57" s="14">
        <f t="shared" si="2"/>
        <v>35524.23160000005</v>
      </c>
      <c r="O57" s="15"/>
      <c r="P57" s="16">
        <f t="shared" si="3"/>
        <v>4.9754997041815781</v>
      </c>
      <c r="Q57" s="15"/>
      <c r="R57" s="24">
        <f t="shared" si="4"/>
        <v>5.0514997041815777</v>
      </c>
      <c r="Y57" s="25"/>
    </row>
    <row r="58" spans="2:25" ht="15" thickBot="1" x14ac:dyDescent="0.35">
      <c r="B58" s="6">
        <v>44426</v>
      </c>
      <c r="C58" s="7"/>
      <c r="D58" s="8">
        <v>3.1225999999999998</v>
      </c>
      <c r="E58" s="9"/>
      <c r="F58" s="10">
        <f t="shared" si="0"/>
        <v>2177829.0074242</v>
      </c>
      <c r="G58" s="9"/>
      <c r="H58" s="8">
        <v>7.5999999999999998E-2</v>
      </c>
      <c r="I58" s="9"/>
      <c r="J58" s="10">
        <f t="shared" si="1"/>
        <v>53005.509692</v>
      </c>
      <c r="K58" s="11"/>
      <c r="L58" s="12">
        <v>697440.91700000002</v>
      </c>
      <c r="M58" s="13"/>
      <c r="N58" s="14">
        <f t="shared" si="2"/>
        <v>35524.23160000005</v>
      </c>
      <c r="O58" s="15"/>
      <c r="P58" s="16">
        <f t="shared" si="3"/>
        <v>3.2901859938885294</v>
      </c>
      <c r="Q58" s="15"/>
      <c r="R58" s="24">
        <f t="shared" si="4"/>
        <v>3.3661859938885295</v>
      </c>
      <c r="Y58" s="25"/>
    </row>
    <row r="59" spans="2:25" ht="15" thickBot="1" x14ac:dyDescent="0.35">
      <c r="B59" s="6">
        <v>44427</v>
      </c>
      <c r="C59" s="7"/>
      <c r="D59" s="8">
        <v>1.3266</v>
      </c>
      <c r="E59" s="9"/>
      <c r="F59" s="10">
        <f t="shared" si="0"/>
        <v>922708.66642019991</v>
      </c>
      <c r="G59" s="9"/>
      <c r="H59" s="8">
        <v>7.5999999999999998E-2</v>
      </c>
      <c r="I59" s="9"/>
      <c r="J59" s="10">
        <f t="shared" si="1"/>
        <v>52861.343772</v>
      </c>
      <c r="K59" s="11"/>
      <c r="L59" s="12">
        <v>695543.99699999997</v>
      </c>
      <c r="M59" s="13"/>
      <c r="N59" s="14">
        <f t="shared" si="2"/>
        <v>35524.23160000005</v>
      </c>
      <c r="O59" s="15"/>
      <c r="P59" s="16">
        <f t="shared" si="3"/>
        <v>1.3980015672121568</v>
      </c>
      <c r="Q59" s="15"/>
      <c r="R59" s="24">
        <f t="shared" si="4"/>
        <v>1.4740015672121569</v>
      </c>
      <c r="Y59" s="25"/>
    </row>
    <row r="60" spans="2:25" ht="15" thickBot="1" x14ac:dyDescent="0.35">
      <c r="B60" s="6">
        <v>44428</v>
      </c>
      <c r="C60" s="7"/>
      <c r="D60" s="8">
        <v>1.3731</v>
      </c>
      <c r="E60" s="9"/>
      <c r="F60" s="10">
        <f t="shared" si="0"/>
        <v>943262.02156139992</v>
      </c>
      <c r="G60" s="9"/>
      <c r="H60" s="8">
        <v>7.5999999999999998E-2</v>
      </c>
      <c r="I60" s="9"/>
      <c r="J60" s="10">
        <f t="shared" si="1"/>
        <v>52208.807543999996</v>
      </c>
      <c r="K60" s="11"/>
      <c r="L60" s="12">
        <v>686957.99399999995</v>
      </c>
      <c r="M60" s="13"/>
      <c r="N60" s="14">
        <f t="shared" si="2"/>
        <v>35524.23160000005</v>
      </c>
      <c r="O60" s="15"/>
      <c r="P60" s="16">
        <f t="shared" si="3"/>
        <v>1.4479784070236887</v>
      </c>
      <c r="Q60" s="15"/>
      <c r="R60" s="24">
        <f t="shared" si="4"/>
        <v>1.5239784070236888</v>
      </c>
      <c r="Y60" s="25"/>
    </row>
    <row r="61" spans="2:25" ht="15" thickBot="1" x14ac:dyDescent="0.35">
      <c r="B61" s="6">
        <v>44429</v>
      </c>
      <c r="C61" s="7"/>
      <c r="D61" s="8">
        <v>1.9316</v>
      </c>
      <c r="E61" s="9"/>
      <c r="F61" s="10">
        <f t="shared" si="0"/>
        <v>1229080.4680263998</v>
      </c>
      <c r="G61" s="9"/>
      <c r="H61" s="8">
        <v>7.5999999999999998E-2</v>
      </c>
      <c r="I61" s="9"/>
      <c r="J61" s="10">
        <f t="shared" si="1"/>
        <v>48358.933303999998</v>
      </c>
      <c r="K61" s="11"/>
      <c r="L61" s="12">
        <v>636301.75399999996</v>
      </c>
      <c r="M61" s="13"/>
      <c r="N61" s="14">
        <f t="shared" si="2"/>
        <v>35524.23160000005</v>
      </c>
      <c r="O61" s="15"/>
      <c r="P61" s="16">
        <f t="shared" si="3"/>
        <v>2.0458163333349106</v>
      </c>
      <c r="Q61" s="15"/>
      <c r="R61" s="24">
        <f t="shared" si="4"/>
        <v>2.1218163333349107</v>
      </c>
      <c r="Y61" s="25"/>
    </row>
    <row r="62" spans="2:25" ht="15" thickBot="1" x14ac:dyDescent="0.35">
      <c r="B62" s="6">
        <v>44430</v>
      </c>
      <c r="C62" s="7"/>
      <c r="D62" s="8">
        <v>1.7059</v>
      </c>
      <c r="E62" s="9"/>
      <c r="F62" s="10">
        <f t="shared" si="0"/>
        <v>1051951.6229103</v>
      </c>
      <c r="G62" s="9"/>
      <c r="H62" s="8">
        <v>7.5999999999999998E-2</v>
      </c>
      <c r="I62" s="9"/>
      <c r="J62" s="10">
        <f t="shared" si="1"/>
        <v>46865.773692000002</v>
      </c>
      <c r="K62" s="11"/>
      <c r="L62" s="12">
        <v>616654.91700000002</v>
      </c>
      <c r="M62" s="13"/>
      <c r="N62" s="14">
        <f t="shared" si="2"/>
        <v>35524.23160000005</v>
      </c>
      <c r="O62" s="15"/>
      <c r="P62" s="16">
        <f t="shared" si="3"/>
        <v>1.8101808239333081</v>
      </c>
      <c r="Q62" s="15"/>
      <c r="R62" s="24">
        <f t="shared" si="4"/>
        <v>1.8861808239333082</v>
      </c>
      <c r="Y62" s="25"/>
    </row>
    <row r="63" spans="2:25" ht="15" thickBot="1" x14ac:dyDescent="0.35">
      <c r="B63" s="6">
        <v>44431</v>
      </c>
      <c r="C63" s="7"/>
      <c r="D63" s="8">
        <v>2.2564000000000002</v>
      </c>
      <c r="E63" s="9"/>
      <c r="F63" s="10">
        <f t="shared" si="0"/>
        <v>1542908.0296216002</v>
      </c>
      <c r="G63" s="9"/>
      <c r="H63" s="8">
        <v>7.5999999999999998E-2</v>
      </c>
      <c r="I63" s="9"/>
      <c r="J63" s="10">
        <f t="shared" si="1"/>
        <v>51968.183943999997</v>
      </c>
      <c r="K63" s="11"/>
      <c r="L63" s="12">
        <v>683791.89399999997</v>
      </c>
      <c r="M63" s="13"/>
      <c r="N63" s="14">
        <f t="shared" si="2"/>
        <v>35524.23160000005</v>
      </c>
      <c r="O63" s="15"/>
      <c r="P63" s="16">
        <f t="shared" si="3"/>
        <v>2.3800478091248385</v>
      </c>
      <c r="Q63" s="15"/>
      <c r="R63" s="24">
        <f t="shared" si="4"/>
        <v>2.4560478091248386</v>
      </c>
      <c r="Y63" s="25"/>
    </row>
    <row r="64" spans="2:25" ht="15" thickBot="1" x14ac:dyDescent="0.35">
      <c r="B64" s="6">
        <v>44432</v>
      </c>
      <c r="C64" s="7"/>
      <c r="D64" s="8">
        <v>1.1814</v>
      </c>
      <c r="E64" s="9"/>
      <c r="F64" s="10">
        <f t="shared" si="0"/>
        <v>816106.0305288001</v>
      </c>
      <c r="G64" s="9"/>
      <c r="H64" s="8">
        <v>7.5999999999999998E-2</v>
      </c>
      <c r="I64" s="9"/>
      <c r="J64" s="10">
        <f t="shared" si="1"/>
        <v>52500.472591999998</v>
      </c>
      <c r="K64" s="11"/>
      <c r="L64" s="12">
        <v>690795.69200000004</v>
      </c>
      <c r="M64" s="13"/>
      <c r="N64" s="14">
        <f t="shared" si="2"/>
        <v>35524.23160000005</v>
      </c>
      <c r="O64" s="15"/>
      <c r="P64" s="16">
        <f t="shared" si="3"/>
        <v>1.2454472380509618</v>
      </c>
      <c r="Q64" s="15"/>
      <c r="R64" s="24">
        <f t="shared" si="4"/>
        <v>1.3214472380509619</v>
      </c>
      <c r="Y64" s="25"/>
    </row>
    <row r="65" spans="2:25" ht="15" thickBot="1" x14ac:dyDescent="0.35">
      <c r="B65" s="6">
        <v>44433</v>
      </c>
      <c r="C65" s="7"/>
      <c r="D65" s="8">
        <v>2.1331000000000002</v>
      </c>
      <c r="E65" s="9"/>
      <c r="F65" s="10">
        <f t="shared" si="0"/>
        <v>1477494.4858969001</v>
      </c>
      <c r="G65" s="9"/>
      <c r="H65" s="8">
        <v>7.5999999999999998E-2</v>
      </c>
      <c r="I65" s="9"/>
      <c r="J65" s="10">
        <f t="shared" si="1"/>
        <v>52641.498723999997</v>
      </c>
      <c r="K65" s="11"/>
      <c r="L65" s="12">
        <v>692651.299</v>
      </c>
      <c r="M65" s="13"/>
      <c r="N65" s="14">
        <f t="shared" si="2"/>
        <v>35524.23160000005</v>
      </c>
      <c r="O65" s="15"/>
      <c r="P65" s="16">
        <f t="shared" si="3"/>
        <v>2.2484151988180607</v>
      </c>
      <c r="Q65" s="15"/>
      <c r="R65" s="24">
        <f t="shared" si="4"/>
        <v>2.3244151988180608</v>
      </c>
      <c r="Y65" s="25"/>
    </row>
    <row r="66" spans="2:25" ht="15" thickBot="1" x14ac:dyDescent="0.35">
      <c r="B66" s="6">
        <v>44434</v>
      </c>
      <c r="C66" s="7"/>
      <c r="D66" s="8">
        <v>4.2331000000000003</v>
      </c>
      <c r="E66" s="9"/>
      <c r="F66" s="10">
        <f t="shared" si="0"/>
        <v>2930120.4484959003</v>
      </c>
      <c r="G66" s="9"/>
      <c r="H66" s="8">
        <v>7.5999999999999998E-2</v>
      </c>
      <c r="I66" s="9"/>
      <c r="J66" s="10">
        <f t="shared" si="1"/>
        <v>52606.636764000003</v>
      </c>
      <c r="K66" s="11"/>
      <c r="L66" s="12">
        <v>692192.58900000004</v>
      </c>
      <c r="M66" s="13"/>
      <c r="N66" s="14">
        <f t="shared" si="2"/>
        <v>35524.23160000005</v>
      </c>
      <c r="O66" s="15"/>
      <c r="P66" s="16">
        <f t="shared" si="3"/>
        <v>4.4621008694516098</v>
      </c>
      <c r="Q66" s="15"/>
      <c r="R66" s="24">
        <f t="shared" si="4"/>
        <v>4.5381008694516094</v>
      </c>
      <c r="Y66" s="25"/>
    </row>
    <row r="67" spans="2:25" ht="15" thickBot="1" x14ac:dyDescent="0.35">
      <c r="B67" s="6">
        <v>44435</v>
      </c>
      <c r="C67" s="7"/>
      <c r="D67" s="8">
        <v>2.1720999999999999</v>
      </c>
      <c r="E67" s="9"/>
      <c r="F67" s="10">
        <f t="shared" si="0"/>
        <v>1470758.6677699999</v>
      </c>
      <c r="G67" s="9"/>
      <c r="H67" s="8">
        <v>7.5999999999999998E-2</v>
      </c>
      <c r="I67" s="9"/>
      <c r="J67" s="10">
        <f t="shared" si="1"/>
        <v>51460.641199999998</v>
      </c>
      <c r="K67" s="11"/>
      <c r="L67" s="12">
        <v>677113.7</v>
      </c>
      <c r="M67" s="13"/>
      <c r="N67" s="14">
        <f t="shared" si="2"/>
        <v>35524.23160000005</v>
      </c>
      <c r="O67" s="15"/>
      <c r="P67" s="16">
        <f t="shared" si="3"/>
        <v>2.2923672226693306</v>
      </c>
      <c r="Q67" s="15"/>
      <c r="R67" s="24">
        <f t="shared" si="4"/>
        <v>2.3683672226693306</v>
      </c>
      <c r="Y67" s="25"/>
    </row>
    <row r="68" spans="2:25" ht="15" thickBot="1" x14ac:dyDescent="0.35">
      <c r="B68" s="6">
        <v>44436</v>
      </c>
      <c r="C68" s="7"/>
      <c r="D68" s="8">
        <v>3.7932999999999999</v>
      </c>
      <c r="E68" s="9"/>
      <c r="F68" s="10">
        <f t="shared" si="0"/>
        <v>2323019.7194554</v>
      </c>
      <c r="G68" s="9"/>
      <c r="H68" s="8">
        <v>7.5999999999999998E-2</v>
      </c>
      <c r="I68" s="9"/>
      <c r="J68" s="10">
        <f t="shared" si="1"/>
        <v>46542.456087999999</v>
      </c>
      <c r="K68" s="11"/>
      <c r="L68" s="12">
        <v>612400.73800000001</v>
      </c>
      <c r="M68" s="13"/>
      <c r="N68" s="14">
        <f t="shared" si="2"/>
        <v>35524.23160000005</v>
      </c>
      <c r="O68" s="15"/>
      <c r="P68" s="16">
        <f t="shared" si="3"/>
        <v>4.0268925735114669</v>
      </c>
      <c r="Q68" s="15"/>
      <c r="R68" s="24">
        <f t="shared" si="4"/>
        <v>4.1028925735114665</v>
      </c>
      <c r="Y68" s="25"/>
    </row>
    <row r="69" spans="2:25" ht="15" thickBot="1" x14ac:dyDescent="0.35">
      <c r="B69" s="6">
        <v>44437</v>
      </c>
      <c r="C69" s="7"/>
      <c r="D69" s="8">
        <v>4.0355999999999996</v>
      </c>
      <c r="E69" s="9"/>
      <c r="F69" s="10">
        <f t="shared" si="0"/>
        <v>2427859.5557579999</v>
      </c>
      <c r="G69" s="9"/>
      <c r="H69" s="8">
        <v>7.5999999999999998E-2</v>
      </c>
      <c r="I69" s="9"/>
      <c r="J69" s="10">
        <f t="shared" si="1"/>
        <v>45722.402180000005</v>
      </c>
      <c r="K69" s="11"/>
      <c r="L69" s="12">
        <v>601610.55500000005</v>
      </c>
      <c r="M69" s="13"/>
      <c r="N69" s="14">
        <f t="shared" si="2"/>
        <v>35524.23160000005</v>
      </c>
      <c r="O69" s="15"/>
      <c r="P69" s="16">
        <f t="shared" si="3"/>
        <v>4.2888504021363891</v>
      </c>
      <c r="Q69" s="15"/>
      <c r="R69" s="24">
        <f t="shared" si="4"/>
        <v>4.3648504021363888</v>
      </c>
      <c r="Y69" s="25"/>
    </row>
    <row r="70" spans="2:25" ht="15" thickBot="1" x14ac:dyDescent="0.35">
      <c r="B70" s="6">
        <v>44438</v>
      </c>
      <c r="C70" s="7"/>
      <c r="D70" s="8">
        <v>3.8025000000000002</v>
      </c>
      <c r="E70" s="9"/>
      <c r="F70" s="10">
        <f t="shared" si="0"/>
        <v>2422340.4780899999</v>
      </c>
      <c r="G70" s="9"/>
      <c r="H70" s="8">
        <v>7.5999999999999998E-2</v>
      </c>
      <c r="I70" s="9"/>
      <c r="J70" s="10">
        <f t="shared" si="1"/>
        <v>48414.957616</v>
      </c>
      <c r="K70" s="11"/>
      <c r="L70" s="12">
        <v>637038.91599999997</v>
      </c>
      <c r="M70" s="13"/>
      <c r="N70" s="14">
        <f t="shared" si="2"/>
        <v>35524.23160000005</v>
      </c>
      <c r="O70" s="15"/>
      <c r="P70" s="16">
        <f t="shared" si="3"/>
        <v>4.0270679019353297</v>
      </c>
      <c r="Q70" s="15"/>
      <c r="R70" s="24">
        <f t="shared" si="4"/>
        <v>4.1030679019353293</v>
      </c>
      <c r="Y70" s="25"/>
    </row>
    <row r="71" spans="2:25" ht="15" thickBot="1" x14ac:dyDescent="0.35">
      <c r="B71" s="6">
        <v>44439</v>
      </c>
      <c r="C71" s="7"/>
      <c r="D71" s="8">
        <v>3.1362000000000001</v>
      </c>
      <c r="E71" s="9"/>
      <c r="F71" s="10">
        <f t="shared" si="0"/>
        <v>2191831.7463215999</v>
      </c>
      <c r="G71" s="9"/>
      <c r="H71" s="8">
        <v>7.5999999999999998E-2</v>
      </c>
      <c r="I71" s="9"/>
      <c r="J71" s="10">
        <f t="shared" si="1"/>
        <v>53114.983968</v>
      </c>
      <c r="K71" s="11"/>
      <c r="L71" s="12">
        <v>698881.36800000002</v>
      </c>
      <c r="M71" s="13"/>
      <c r="N71" s="14">
        <f t="shared" si="2"/>
        <v>35524.23160000005</v>
      </c>
      <c r="O71" s="15"/>
      <c r="P71" s="16">
        <f t="shared" si="3"/>
        <v>3.304150398104619</v>
      </c>
      <c r="Q71" s="15"/>
      <c r="R71" s="24">
        <f t="shared" si="4"/>
        <v>3.380150398104619</v>
      </c>
      <c r="Y71" s="25"/>
    </row>
    <row r="72" spans="2:25" ht="15" thickBot="1" x14ac:dyDescent="0.35">
      <c r="B72" s="6">
        <v>44440</v>
      </c>
      <c r="C72" s="7"/>
      <c r="D72" s="8">
        <v>2.1873999999999998</v>
      </c>
      <c r="E72" s="9"/>
      <c r="F72" s="10">
        <f t="shared" si="0"/>
        <v>1552969.6604181998</v>
      </c>
      <c r="G72" s="9"/>
      <c r="H72" s="8">
        <v>7.5999999999999998E-2</v>
      </c>
      <c r="I72" s="9"/>
      <c r="J72" s="10">
        <f t="shared" si="1"/>
        <v>53957.069667999996</v>
      </c>
      <c r="K72" s="11"/>
      <c r="L72" s="12">
        <v>709961.44299999997</v>
      </c>
      <c r="M72" s="13"/>
      <c r="N72" s="14">
        <f t="shared" si="2"/>
        <v>35524.23160000005</v>
      </c>
      <c r="O72" s="15"/>
      <c r="P72" s="16">
        <f t="shared" si="3"/>
        <v>2.3026156240616351</v>
      </c>
      <c r="Q72" s="15"/>
      <c r="R72" s="24">
        <f t="shared" si="4"/>
        <v>2.3786156240616352</v>
      </c>
      <c r="Y72" s="25"/>
    </row>
    <row r="73" spans="2:25" ht="15" thickBot="1" x14ac:dyDescent="0.35">
      <c r="B73" s="6">
        <v>44441</v>
      </c>
      <c r="C73" s="7"/>
      <c r="D73" s="8">
        <v>1.2925</v>
      </c>
      <c r="E73" s="9"/>
      <c r="F73" s="10">
        <f t="shared" si="0"/>
        <v>918464.94239500002</v>
      </c>
      <c r="G73" s="9"/>
      <c r="H73" s="8">
        <v>7.5999999999999998E-2</v>
      </c>
      <c r="I73" s="9"/>
      <c r="J73" s="10">
        <f t="shared" si="1"/>
        <v>54006.449223999996</v>
      </c>
      <c r="K73" s="11"/>
      <c r="L73" s="12">
        <v>710611.174</v>
      </c>
      <c r="M73" s="13"/>
      <c r="N73" s="14">
        <f t="shared" si="2"/>
        <v>35524.23160000005</v>
      </c>
      <c r="O73" s="15"/>
      <c r="P73" s="16">
        <f t="shared" si="3"/>
        <v>1.360513564563651</v>
      </c>
      <c r="Q73" s="15"/>
      <c r="R73" s="24">
        <f t="shared" si="4"/>
        <v>1.4365135645636511</v>
      </c>
      <c r="Y73" s="25"/>
    </row>
    <row r="74" spans="2:25" ht="15" thickBot="1" x14ac:dyDescent="0.35">
      <c r="B74" s="6">
        <v>44442</v>
      </c>
      <c r="C74" s="7"/>
      <c r="D74" s="8">
        <v>0.95579999999999998</v>
      </c>
      <c r="E74" s="9"/>
      <c r="F74" s="10">
        <f t="shared" si="0"/>
        <v>668679.48741779989</v>
      </c>
      <c r="G74" s="9"/>
      <c r="H74" s="8">
        <v>7.5999999999999998E-2</v>
      </c>
      <c r="I74" s="9"/>
      <c r="J74" s="10">
        <f t="shared" si="1"/>
        <v>53169.743715999997</v>
      </c>
      <c r="K74" s="11"/>
      <c r="L74" s="12">
        <v>699601.89099999995</v>
      </c>
      <c r="M74" s="13"/>
      <c r="N74" s="14">
        <f t="shared" si="2"/>
        <v>35524.23160000005</v>
      </c>
      <c r="O74" s="15"/>
      <c r="P74" s="16">
        <f t="shared" si="3"/>
        <v>1.0069296534112557</v>
      </c>
      <c r="Q74" s="15"/>
      <c r="R74" s="24">
        <f t="shared" si="4"/>
        <v>1.0829296534112558</v>
      </c>
      <c r="Y74" s="25"/>
    </row>
    <row r="75" spans="2:25" ht="15" thickBot="1" x14ac:dyDescent="0.35">
      <c r="B75" s="6">
        <v>44443</v>
      </c>
      <c r="C75" s="7"/>
      <c r="D75" s="8">
        <v>1.7279</v>
      </c>
      <c r="E75" s="9"/>
      <c r="F75" s="10">
        <f t="shared" ref="F75:F101" si="5">D75*L75</f>
        <v>1095720.6379630999</v>
      </c>
      <c r="G75" s="9"/>
      <c r="H75" s="8">
        <v>7.5999999999999998E-2</v>
      </c>
      <c r="I75" s="9"/>
      <c r="J75" s="10">
        <f t="shared" ref="J75:J101" si="6">H75*L75</f>
        <v>48194.205964000001</v>
      </c>
      <c r="K75" s="11"/>
      <c r="L75" s="12">
        <v>634134.28899999999</v>
      </c>
      <c r="M75" s="13"/>
      <c r="N75" s="14">
        <f t="shared" ref="N75:N101" si="7">$V$10/COUNT($B$10:$B$101)*1.1</f>
        <v>35524.23160000005</v>
      </c>
      <c r="O75" s="15"/>
      <c r="P75" s="16">
        <f t="shared" ref="P75:P101" si="8">F75/(L75-N75)</f>
        <v>1.8304414107612017</v>
      </c>
      <c r="Q75" s="15"/>
      <c r="R75" s="24">
        <f t="shared" ref="R75:R101" si="9">P75+H75</f>
        <v>1.9064414107612018</v>
      </c>
      <c r="Y75" s="25"/>
    </row>
    <row r="76" spans="2:25" ht="15" thickBot="1" x14ac:dyDescent="0.35">
      <c r="B76" s="6">
        <v>44444</v>
      </c>
      <c r="C76" s="7"/>
      <c r="D76" s="8">
        <v>1.8023</v>
      </c>
      <c r="E76" s="9"/>
      <c r="F76" s="10">
        <f t="shared" si="5"/>
        <v>1113892.8233466998</v>
      </c>
      <c r="G76" s="9"/>
      <c r="H76" s="8">
        <v>7.5999999999999998E-2</v>
      </c>
      <c r="I76" s="9"/>
      <c r="J76" s="10">
        <f t="shared" si="6"/>
        <v>46971.011803999994</v>
      </c>
      <c r="K76" s="11"/>
      <c r="L76" s="12">
        <v>618039.62899999996</v>
      </c>
      <c r="M76" s="13"/>
      <c r="N76" s="14">
        <f t="shared" si="7"/>
        <v>35524.23160000005</v>
      </c>
      <c r="O76" s="15"/>
      <c r="P76" s="16">
        <f t="shared" si="8"/>
        <v>1.912211811599231</v>
      </c>
      <c r="Q76" s="15"/>
      <c r="R76" s="24">
        <f t="shared" si="9"/>
        <v>1.9882118115992311</v>
      </c>
      <c r="Y76" s="25"/>
    </row>
    <row r="77" spans="2:25" ht="15" thickBot="1" x14ac:dyDescent="0.35">
      <c r="B77" s="6">
        <v>44445</v>
      </c>
      <c r="C77" s="7"/>
      <c r="D77" s="8">
        <v>-0.50739999999999996</v>
      </c>
      <c r="E77" s="9"/>
      <c r="F77" s="10">
        <f t="shared" si="5"/>
        <v>-357346.58277799998</v>
      </c>
      <c r="G77" s="9"/>
      <c r="H77" s="8">
        <v>7.5999999999999998E-2</v>
      </c>
      <c r="I77" s="9"/>
      <c r="J77" s="10">
        <f t="shared" si="6"/>
        <v>53524.517719999996</v>
      </c>
      <c r="K77" s="11"/>
      <c r="L77" s="12">
        <v>704269.97</v>
      </c>
      <c r="M77" s="13"/>
      <c r="N77" s="14">
        <f t="shared" si="7"/>
        <v>35524.23160000005</v>
      </c>
      <c r="O77" s="15"/>
      <c r="P77" s="16">
        <f t="shared" si="8"/>
        <v>-0.53435343548201975</v>
      </c>
      <c r="Q77" s="15"/>
      <c r="R77" s="24">
        <f t="shared" si="9"/>
        <v>-0.45835343548201973</v>
      </c>
      <c r="Y77" s="25"/>
    </row>
    <row r="78" spans="2:25" ht="15" thickBot="1" x14ac:dyDescent="0.35">
      <c r="B78" s="6">
        <v>44446</v>
      </c>
      <c r="C78" s="7"/>
      <c r="D78" s="8">
        <v>0.79900000000000004</v>
      </c>
      <c r="E78" s="9"/>
      <c r="F78" s="10">
        <f t="shared" si="5"/>
        <v>571172.26669299998</v>
      </c>
      <c r="G78" s="9"/>
      <c r="H78" s="8">
        <v>7.5999999999999998E-2</v>
      </c>
      <c r="I78" s="9"/>
      <c r="J78" s="10">
        <f t="shared" si="6"/>
        <v>54329.276932000001</v>
      </c>
      <c r="K78" s="11"/>
      <c r="L78" s="12">
        <v>714858.90700000001</v>
      </c>
      <c r="M78" s="13"/>
      <c r="N78" s="14">
        <f t="shared" si="7"/>
        <v>35524.23160000005</v>
      </c>
      <c r="O78" s="15"/>
      <c r="P78" s="16">
        <f t="shared" si="8"/>
        <v>0.84078185226845259</v>
      </c>
      <c r="Q78" s="15"/>
      <c r="R78" s="24">
        <f t="shared" si="9"/>
        <v>0.91678185226845255</v>
      </c>
      <c r="Y78" s="25"/>
    </row>
    <row r="79" spans="2:25" ht="15" thickBot="1" x14ac:dyDescent="0.35">
      <c r="B79" s="6">
        <v>44447</v>
      </c>
      <c r="C79" s="7"/>
      <c r="D79" s="8">
        <v>1.8421000000000001</v>
      </c>
      <c r="E79" s="9"/>
      <c r="F79" s="10">
        <f t="shared" si="5"/>
        <v>1322898.6108051999</v>
      </c>
      <c r="G79" s="9"/>
      <c r="H79" s="8">
        <v>7.5999999999999998E-2</v>
      </c>
      <c r="I79" s="9"/>
      <c r="J79" s="10">
        <f t="shared" si="6"/>
        <v>54579.172911999995</v>
      </c>
      <c r="K79" s="11"/>
      <c r="L79" s="12">
        <v>718147.01199999999</v>
      </c>
      <c r="M79" s="13"/>
      <c r="N79" s="14">
        <f t="shared" si="7"/>
        <v>35524.23160000005</v>
      </c>
      <c r="O79" s="15"/>
      <c r="P79" s="16">
        <f t="shared" si="8"/>
        <v>1.9379643469120886</v>
      </c>
      <c r="Q79" s="15"/>
      <c r="R79" s="24">
        <f t="shared" si="9"/>
        <v>2.0139643469120885</v>
      </c>
      <c r="Y79" s="25"/>
    </row>
    <row r="80" spans="2:25" ht="15" thickBot="1" x14ac:dyDescent="0.35">
      <c r="B80" s="6">
        <v>44448</v>
      </c>
      <c r="C80" s="7"/>
      <c r="D80" s="8">
        <v>-0.7016</v>
      </c>
      <c r="E80" s="9"/>
      <c r="F80" s="10">
        <f t="shared" si="5"/>
        <v>-508487.42674640001</v>
      </c>
      <c r="G80" s="9"/>
      <c r="H80" s="8">
        <v>7.5999999999999998E-2</v>
      </c>
      <c r="I80" s="9"/>
      <c r="J80" s="10">
        <f t="shared" si="6"/>
        <v>55081.306204</v>
      </c>
      <c r="K80" s="11"/>
      <c r="L80" s="12">
        <v>724754.02899999998</v>
      </c>
      <c r="M80" s="13"/>
      <c r="N80" s="14">
        <f t="shared" si="7"/>
        <v>35524.23160000005</v>
      </c>
      <c r="O80" s="15"/>
      <c r="P80" s="16">
        <f t="shared" si="8"/>
        <v>-0.73776181567393162</v>
      </c>
      <c r="Q80" s="15"/>
      <c r="R80" s="24">
        <f t="shared" si="9"/>
        <v>-0.66176181567393166</v>
      </c>
      <c r="Y80" s="25"/>
    </row>
    <row r="81" spans="2:25" ht="15" thickBot="1" x14ac:dyDescent="0.35">
      <c r="B81" s="6">
        <v>44449</v>
      </c>
      <c r="C81" s="7"/>
      <c r="D81" s="8">
        <v>-0.99129999999999996</v>
      </c>
      <c r="E81" s="9"/>
      <c r="F81" s="10">
        <f t="shared" si="5"/>
        <v>-704008.15699659998</v>
      </c>
      <c r="G81" s="9"/>
      <c r="H81" s="8">
        <v>7.5999999999999998E-2</v>
      </c>
      <c r="I81" s="9"/>
      <c r="J81" s="10">
        <f t="shared" si="6"/>
        <v>53974.195432</v>
      </c>
      <c r="K81" s="11"/>
      <c r="L81" s="12">
        <v>710186.78200000001</v>
      </c>
      <c r="M81" s="13"/>
      <c r="N81" s="14">
        <f t="shared" si="7"/>
        <v>35524.23160000005</v>
      </c>
      <c r="O81" s="15"/>
      <c r="P81" s="16">
        <f t="shared" si="8"/>
        <v>-1.0434967178468724</v>
      </c>
      <c r="Q81" s="15"/>
      <c r="R81" s="24">
        <f t="shared" si="9"/>
        <v>-0.96749671784687241</v>
      </c>
      <c r="Y81" s="25"/>
    </row>
    <row r="82" spans="2:25" ht="15" thickBot="1" x14ac:dyDescent="0.35">
      <c r="B82" s="6">
        <v>44450</v>
      </c>
      <c r="C82" s="7"/>
      <c r="D82" s="8">
        <v>1.9016999999999999</v>
      </c>
      <c r="E82" s="9"/>
      <c r="F82" s="10">
        <f t="shared" si="5"/>
        <v>1209463.9572860999</v>
      </c>
      <c r="G82" s="9"/>
      <c r="H82" s="8">
        <v>7.5999999999999998E-2</v>
      </c>
      <c r="I82" s="9"/>
      <c r="J82" s="10">
        <f t="shared" si="6"/>
        <v>48335.310907999992</v>
      </c>
      <c r="K82" s="11"/>
      <c r="L82" s="12">
        <v>635990.93299999996</v>
      </c>
      <c r="M82" s="13"/>
      <c r="N82" s="14">
        <f t="shared" si="7"/>
        <v>35524.23160000005</v>
      </c>
      <c r="O82" s="15"/>
      <c r="P82" s="16">
        <f t="shared" si="8"/>
        <v>2.0142065404562999</v>
      </c>
      <c r="Q82" s="15"/>
      <c r="R82" s="24">
        <f t="shared" si="9"/>
        <v>2.0902065404562999</v>
      </c>
      <c r="Y82" s="25"/>
    </row>
    <row r="83" spans="2:25" ht="15" thickBot="1" x14ac:dyDescent="0.35">
      <c r="B83" s="6">
        <v>44451</v>
      </c>
      <c r="C83" s="7"/>
      <c r="D83" s="8">
        <v>1.2071000000000001</v>
      </c>
      <c r="E83" s="9"/>
      <c r="F83" s="10">
        <f t="shared" si="5"/>
        <v>755428.20559719997</v>
      </c>
      <c r="G83" s="9"/>
      <c r="H83" s="8">
        <v>7.5999999999999998E-2</v>
      </c>
      <c r="I83" s="9"/>
      <c r="J83" s="10">
        <f t="shared" si="6"/>
        <v>47562.375631999996</v>
      </c>
      <c r="K83" s="11"/>
      <c r="L83" s="12">
        <v>625820.73199999996</v>
      </c>
      <c r="M83" s="13"/>
      <c r="N83" s="14">
        <f t="shared" si="7"/>
        <v>35524.23160000005</v>
      </c>
      <c r="O83" s="15"/>
      <c r="P83" s="16">
        <f t="shared" si="8"/>
        <v>1.2797436628631589</v>
      </c>
      <c r="Q83" s="15"/>
      <c r="R83" s="24">
        <f t="shared" si="9"/>
        <v>1.3557436628631589</v>
      </c>
      <c r="Y83" s="25"/>
    </row>
    <row r="84" spans="2:25" ht="15" thickBot="1" x14ac:dyDescent="0.35">
      <c r="B84" s="6">
        <v>44452</v>
      </c>
      <c r="C84" s="7"/>
      <c r="D84" s="8">
        <v>-0.20039999999999999</v>
      </c>
      <c r="E84" s="9"/>
      <c r="F84" s="10">
        <f t="shared" si="5"/>
        <v>-141078.35231759999</v>
      </c>
      <c r="G84" s="9"/>
      <c r="H84" s="8">
        <v>7.5999999999999998E-2</v>
      </c>
      <c r="I84" s="9"/>
      <c r="J84" s="10">
        <f t="shared" si="6"/>
        <v>53502.768343999996</v>
      </c>
      <c r="K84" s="11"/>
      <c r="L84" s="12">
        <v>703983.79399999999</v>
      </c>
      <c r="M84" s="13"/>
      <c r="N84" s="14">
        <f t="shared" si="7"/>
        <v>35524.23160000005</v>
      </c>
      <c r="O84" s="15"/>
      <c r="P84" s="16">
        <f t="shared" si="8"/>
        <v>-0.21104994266381669</v>
      </c>
      <c r="Q84" s="15"/>
      <c r="R84" s="24">
        <f t="shared" si="9"/>
        <v>-0.1350499426638167</v>
      </c>
      <c r="Y84" s="25"/>
    </row>
    <row r="85" spans="2:25" ht="15" thickBot="1" x14ac:dyDescent="0.35">
      <c r="B85" s="6">
        <v>44453</v>
      </c>
      <c r="C85" s="7"/>
      <c r="D85" s="8">
        <v>-8.0604999999999993</v>
      </c>
      <c r="E85" s="9"/>
      <c r="F85" s="10">
        <f t="shared" si="5"/>
        <v>-5860739.4056294998</v>
      </c>
      <c r="G85" s="9"/>
      <c r="H85" s="8">
        <v>7.5999999999999998E-2</v>
      </c>
      <c r="I85" s="9"/>
      <c r="J85" s="10">
        <f t="shared" si="6"/>
        <v>55259.127203999997</v>
      </c>
      <c r="K85" s="11"/>
      <c r="L85" s="12">
        <v>727093.77899999998</v>
      </c>
      <c r="M85" s="13"/>
      <c r="N85" s="14">
        <f t="shared" si="7"/>
        <v>35524.23160000005</v>
      </c>
      <c r="O85" s="15"/>
      <c r="P85" s="16">
        <f t="shared" si="8"/>
        <v>-8.474548116907874</v>
      </c>
      <c r="Q85" s="15"/>
      <c r="R85" s="24">
        <f t="shared" si="9"/>
        <v>-8.3985481169078735</v>
      </c>
      <c r="Y85" s="25"/>
    </row>
    <row r="86" spans="2:25" ht="15" thickBot="1" x14ac:dyDescent="0.35">
      <c r="B86" s="6">
        <v>44454</v>
      </c>
      <c r="C86" s="7"/>
      <c r="D86" s="8">
        <v>-3.3831000000000002</v>
      </c>
      <c r="E86" s="9"/>
      <c r="F86" s="10">
        <f t="shared" si="5"/>
        <v>-2407770.1463004001</v>
      </c>
      <c r="G86" s="9"/>
      <c r="H86" s="8">
        <v>7.5999999999999998E-2</v>
      </c>
      <c r="I86" s="9"/>
      <c r="J86" s="10">
        <f t="shared" si="6"/>
        <v>54089.601583999996</v>
      </c>
      <c r="K86" s="11"/>
      <c r="L86" s="12">
        <v>711705.28399999999</v>
      </c>
      <c r="M86" s="13"/>
      <c r="N86" s="14">
        <f t="shared" si="7"/>
        <v>35524.23160000005</v>
      </c>
      <c r="O86" s="15"/>
      <c r="P86" s="16">
        <f t="shared" si="8"/>
        <v>-3.5608364620014017</v>
      </c>
      <c r="Q86" s="15"/>
      <c r="R86" s="24">
        <f t="shared" si="9"/>
        <v>-3.4848364620014016</v>
      </c>
      <c r="Y86" s="25"/>
    </row>
    <row r="87" spans="2:25" ht="15" thickBot="1" x14ac:dyDescent="0.35">
      <c r="B87" s="6">
        <v>44455</v>
      </c>
      <c r="C87" s="7"/>
      <c r="D87" s="8">
        <v>-0.35980000000000001</v>
      </c>
      <c r="E87" s="9"/>
      <c r="F87" s="10">
        <f t="shared" si="5"/>
        <v>-253612.31846859999</v>
      </c>
      <c r="G87" s="9"/>
      <c r="H87" s="8">
        <v>7.5999999999999998E-2</v>
      </c>
      <c r="I87" s="9"/>
      <c r="J87" s="10">
        <f t="shared" si="6"/>
        <v>53570.139531999994</v>
      </c>
      <c r="K87" s="11"/>
      <c r="L87" s="12">
        <v>704870.25699999998</v>
      </c>
      <c r="M87" s="13"/>
      <c r="N87" s="14">
        <f t="shared" si="7"/>
        <v>35524.23160000005</v>
      </c>
      <c r="O87" s="15"/>
      <c r="P87" s="16">
        <f t="shared" si="8"/>
        <v>-0.3788956815229339</v>
      </c>
      <c r="Q87" s="15"/>
      <c r="R87" s="24">
        <f t="shared" si="9"/>
        <v>-0.30289568152293389</v>
      </c>
      <c r="Y87" s="25"/>
    </row>
    <row r="88" spans="2:25" ht="15" thickBot="1" x14ac:dyDescent="0.35">
      <c r="B88" s="6">
        <v>44456</v>
      </c>
      <c r="C88" s="7"/>
      <c r="D88" s="8">
        <v>0.91049999999999998</v>
      </c>
      <c r="E88" s="9"/>
      <c r="F88" s="10">
        <f t="shared" si="5"/>
        <v>631605.80664299999</v>
      </c>
      <c r="G88" s="9"/>
      <c r="H88" s="8">
        <v>7.5999999999999998E-2</v>
      </c>
      <c r="I88" s="9"/>
      <c r="J88" s="10">
        <f t="shared" si="6"/>
        <v>52720.528615999996</v>
      </c>
      <c r="K88" s="11"/>
      <c r="L88" s="12">
        <v>693691.16599999997</v>
      </c>
      <c r="M88" s="13"/>
      <c r="N88" s="14">
        <f t="shared" si="7"/>
        <v>35524.23160000005</v>
      </c>
      <c r="O88" s="15"/>
      <c r="P88" s="16">
        <f t="shared" si="8"/>
        <v>0.95964378280228613</v>
      </c>
      <c r="Q88" s="15"/>
      <c r="R88" s="24">
        <f t="shared" si="9"/>
        <v>1.0356437828022862</v>
      </c>
      <c r="T88" s="22"/>
      <c r="Y88" s="25"/>
    </row>
    <row r="89" spans="2:25" ht="15" thickBot="1" x14ac:dyDescent="0.35">
      <c r="B89" s="6">
        <v>44457</v>
      </c>
      <c r="C89" s="7"/>
      <c r="D89" s="8">
        <v>0.6341</v>
      </c>
      <c r="E89" s="9"/>
      <c r="F89" s="10">
        <f t="shared" si="5"/>
        <v>415132.40918379999</v>
      </c>
      <c r="G89" s="9"/>
      <c r="H89" s="8">
        <v>7.5999999999999998E-2</v>
      </c>
      <c r="I89" s="9"/>
      <c r="J89" s="10">
        <f t="shared" si="6"/>
        <v>49755.658567999999</v>
      </c>
      <c r="K89" s="11"/>
      <c r="L89" s="12">
        <v>654679.71799999999</v>
      </c>
      <c r="M89" s="13"/>
      <c r="N89" s="14">
        <f t="shared" si="7"/>
        <v>35524.23160000005</v>
      </c>
      <c r="O89" s="15"/>
      <c r="P89" s="16">
        <f t="shared" si="8"/>
        <v>0.6704816775468373</v>
      </c>
      <c r="Q89" s="15"/>
      <c r="R89" s="24">
        <f t="shared" si="9"/>
        <v>0.74648167754683725</v>
      </c>
      <c r="T89" s="22"/>
      <c r="Y89" s="25"/>
    </row>
    <row r="90" spans="2:25" ht="15" thickBot="1" x14ac:dyDescent="0.35">
      <c r="B90" s="6">
        <v>44458</v>
      </c>
      <c r="C90" s="7"/>
      <c r="D90" s="8">
        <v>1.0483</v>
      </c>
      <c r="E90" s="9"/>
      <c r="F90" s="10">
        <f t="shared" si="5"/>
        <v>682388.18353089993</v>
      </c>
      <c r="G90" s="9"/>
      <c r="H90" s="8">
        <v>7.5999999999999998E-2</v>
      </c>
      <c r="I90" s="9"/>
      <c r="J90" s="10">
        <f t="shared" si="6"/>
        <v>49472.004147999993</v>
      </c>
      <c r="K90" s="11"/>
      <c r="L90" s="12">
        <v>650947.42299999995</v>
      </c>
      <c r="M90" s="13"/>
      <c r="N90" s="14">
        <f t="shared" si="7"/>
        <v>35524.23160000005</v>
      </c>
      <c r="O90" s="15"/>
      <c r="P90" s="16">
        <f t="shared" si="8"/>
        <v>1.108811291265388</v>
      </c>
      <c r="Q90" s="15"/>
      <c r="R90" s="24">
        <f t="shared" si="9"/>
        <v>1.1848112912653881</v>
      </c>
      <c r="T90" s="22"/>
      <c r="Y90" s="25"/>
    </row>
    <row r="91" spans="2:25" ht="15" thickBot="1" x14ac:dyDescent="0.35">
      <c r="B91" s="6">
        <v>44459</v>
      </c>
      <c r="C91" s="7"/>
      <c r="D91" s="8">
        <v>0.19</v>
      </c>
      <c r="E91" s="9"/>
      <c r="F91" s="10">
        <f t="shared" si="5"/>
        <v>136372.33945</v>
      </c>
      <c r="G91" s="9"/>
      <c r="H91" s="8">
        <v>7.5999999999999998E-2</v>
      </c>
      <c r="I91" s="9"/>
      <c r="J91" s="10">
        <f t="shared" si="6"/>
        <v>54548.93578</v>
      </c>
      <c r="K91" s="11"/>
      <c r="L91" s="12">
        <v>717749.15500000003</v>
      </c>
      <c r="M91" s="13"/>
      <c r="N91" s="14">
        <f t="shared" si="7"/>
        <v>35524.23160000005</v>
      </c>
      <c r="O91" s="15"/>
      <c r="P91" s="16">
        <f t="shared" si="8"/>
        <v>0.1998935171854497</v>
      </c>
      <c r="Q91" s="15"/>
      <c r="R91" s="24">
        <f t="shared" si="9"/>
        <v>0.27589351718544969</v>
      </c>
      <c r="T91" s="22"/>
      <c r="Y91" s="25"/>
    </row>
    <row r="92" spans="2:25" ht="15" thickBot="1" x14ac:dyDescent="0.35">
      <c r="B92" s="6">
        <v>44460</v>
      </c>
      <c r="C92" s="7"/>
      <c r="D92" s="8">
        <v>0.77939999999999998</v>
      </c>
      <c r="E92" s="9"/>
      <c r="F92" s="10">
        <f t="shared" si="5"/>
        <v>564132.87734939996</v>
      </c>
      <c r="G92" s="9"/>
      <c r="H92" s="8">
        <v>7.5999999999999998E-2</v>
      </c>
      <c r="I92" s="9"/>
      <c r="J92" s="10">
        <f t="shared" si="6"/>
        <v>55009.107875999995</v>
      </c>
      <c r="K92" s="11"/>
      <c r="L92" s="12">
        <v>723804.05099999998</v>
      </c>
      <c r="M92" s="13"/>
      <c r="N92" s="14">
        <f t="shared" si="7"/>
        <v>35524.23160000005</v>
      </c>
      <c r="O92" s="15"/>
      <c r="P92" s="16">
        <f t="shared" si="8"/>
        <v>0.81962722347602224</v>
      </c>
      <c r="Q92" s="15"/>
      <c r="R92" s="24">
        <f t="shared" si="9"/>
        <v>0.89562722347602219</v>
      </c>
      <c r="T92" s="22"/>
      <c r="Y92" s="25"/>
    </row>
    <row r="93" spans="2:25" ht="15" thickBot="1" x14ac:dyDescent="0.35">
      <c r="B93" s="6">
        <v>44461</v>
      </c>
      <c r="C93" s="7"/>
      <c r="D93" s="8">
        <v>0.75939999999999996</v>
      </c>
      <c r="E93" s="9"/>
      <c r="F93" s="10">
        <f t="shared" si="5"/>
        <v>551895.09061879991</v>
      </c>
      <c r="G93" s="9"/>
      <c r="H93" s="8">
        <v>7.5999999999999998E-2</v>
      </c>
      <c r="I93" s="9"/>
      <c r="J93" s="10">
        <f t="shared" si="6"/>
        <v>55233.114151999995</v>
      </c>
      <c r="K93" s="11"/>
      <c r="L93" s="12">
        <v>726751.50199999998</v>
      </c>
      <c r="M93" s="13"/>
      <c r="N93" s="14">
        <f t="shared" si="7"/>
        <v>35524.23160000005</v>
      </c>
      <c r="O93" s="15"/>
      <c r="P93" s="16">
        <f t="shared" si="8"/>
        <v>0.79842783155738173</v>
      </c>
      <c r="Q93" s="15"/>
      <c r="R93" s="24">
        <f t="shared" si="9"/>
        <v>0.87442783155738169</v>
      </c>
      <c r="T93" s="22"/>
      <c r="Y93" s="25"/>
    </row>
    <row r="94" spans="2:25" ht="15" thickBot="1" x14ac:dyDescent="0.35">
      <c r="B94" s="6">
        <v>44462</v>
      </c>
      <c r="C94" s="7"/>
      <c r="D94" s="8">
        <v>2.1459999999999999</v>
      </c>
      <c r="E94" s="9"/>
      <c r="F94" s="10">
        <f t="shared" si="5"/>
        <v>1575575.403222</v>
      </c>
      <c r="G94" s="9"/>
      <c r="H94" s="8">
        <v>7.5999999999999998E-2</v>
      </c>
      <c r="I94" s="9"/>
      <c r="J94" s="10">
        <f t="shared" si="6"/>
        <v>55798.569732000004</v>
      </c>
      <c r="K94" s="11"/>
      <c r="L94" s="12">
        <v>734191.70700000005</v>
      </c>
      <c r="M94" s="13"/>
      <c r="N94" s="14">
        <f t="shared" si="7"/>
        <v>35524.23160000005</v>
      </c>
      <c r="O94" s="15"/>
      <c r="P94" s="16">
        <f t="shared" si="8"/>
        <v>2.2551148560621832</v>
      </c>
      <c r="Q94" s="15"/>
      <c r="R94" s="24">
        <f t="shared" si="9"/>
        <v>2.3311148560621833</v>
      </c>
      <c r="T94" s="22"/>
      <c r="Y94" s="25"/>
    </row>
    <row r="95" spans="2:25" ht="15" thickBot="1" x14ac:dyDescent="0.35">
      <c r="B95" s="6">
        <v>44463</v>
      </c>
      <c r="C95" s="7"/>
      <c r="D95" s="8">
        <v>1.8885000000000001</v>
      </c>
      <c r="E95" s="9"/>
      <c r="F95" s="10">
        <f t="shared" si="5"/>
        <v>1361912.7581235</v>
      </c>
      <c r="G95" s="9"/>
      <c r="H95" s="8">
        <v>7.5999999999999998E-2</v>
      </c>
      <c r="I95" s="9"/>
      <c r="J95" s="10">
        <f t="shared" si="6"/>
        <v>54808.244436000001</v>
      </c>
      <c r="K95" s="11"/>
      <c r="L95" s="12">
        <v>721161.11100000003</v>
      </c>
      <c r="M95" s="13"/>
      <c r="N95" s="14">
        <f t="shared" si="7"/>
        <v>35524.23160000005</v>
      </c>
      <c r="O95" s="15"/>
      <c r="P95" s="16">
        <f t="shared" si="8"/>
        <v>1.9863469994719483</v>
      </c>
      <c r="Q95" s="15"/>
      <c r="R95" s="24">
        <f t="shared" si="9"/>
        <v>2.0623469994719481</v>
      </c>
      <c r="T95" s="22"/>
      <c r="Y95" s="25"/>
    </row>
    <row r="96" spans="2:25" ht="15" thickBot="1" x14ac:dyDescent="0.35">
      <c r="B96" s="6">
        <v>44464</v>
      </c>
      <c r="C96" s="7"/>
      <c r="D96" s="8">
        <v>0.87690000000000001</v>
      </c>
      <c r="E96" s="9"/>
      <c r="F96" s="10">
        <f t="shared" si="5"/>
        <v>584182.59501539997</v>
      </c>
      <c r="G96" s="9"/>
      <c r="H96" s="8">
        <v>7.5999999999999998E-2</v>
      </c>
      <c r="I96" s="9"/>
      <c r="J96" s="10">
        <f t="shared" si="6"/>
        <v>50630.490615999995</v>
      </c>
      <c r="K96" s="11"/>
      <c r="L96" s="12">
        <v>666190.66599999997</v>
      </c>
      <c r="M96" s="13"/>
      <c r="N96" s="14">
        <f t="shared" si="7"/>
        <v>35524.23160000005</v>
      </c>
      <c r="O96" s="15"/>
      <c r="P96" s="16">
        <f t="shared" si="8"/>
        <v>0.92629409645239247</v>
      </c>
      <c r="Q96" s="15"/>
      <c r="R96" s="24">
        <f t="shared" si="9"/>
        <v>1.0022940964523925</v>
      </c>
      <c r="T96" s="22"/>
      <c r="Y96" s="25"/>
    </row>
    <row r="97" spans="2:25" ht="15" thickBot="1" x14ac:dyDescent="0.35">
      <c r="B97" s="6">
        <v>44465</v>
      </c>
      <c r="C97" s="7"/>
      <c r="D97" s="8">
        <v>1.9964</v>
      </c>
      <c r="E97" s="9"/>
      <c r="F97" s="10">
        <f t="shared" si="5"/>
        <v>1304567.5859243998</v>
      </c>
      <c r="G97" s="9"/>
      <c r="H97" s="8">
        <v>7.5999999999999998E-2</v>
      </c>
      <c r="I97" s="9"/>
      <c r="J97" s="10">
        <f t="shared" si="6"/>
        <v>49662.961595999994</v>
      </c>
      <c r="K97" s="11"/>
      <c r="L97" s="12">
        <v>653460.02099999995</v>
      </c>
      <c r="M97" s="13"/>
      <c r="N97" s="14">
        <f t="shared" si="7"/>
        <v>35524.23160000005</v>
      </c>
      <c r="O97" s="15"/>
      <c r="P97" s="16">
        <f t="shared" si="8"/>
        <v>2.111170138229252</v>
      </c>
      <c r="Q97" s="15"/>
      <c r="R97" s="24">
        <f t="shared" si="9"/>
        <v>2.1871701382292521</v>
      </c>
      <c r="T97" s="22"/>
      <c r="Y97" s="25"/>
    </row>
    <row r="98" spans="2:25" ht="15" thickBot="1" x14ac:dyDescent="0.35">
      <c r="B98" s="6">
        <v>44466</v>
      </c>
      <c r="C98" s="7"/>
      <c r="D98" s="8">
        <v>2.0556999999999999</v>
      </c>
      <c r="E98" s="9"/>
      <c r="F98" s="10">
        <f t="shared" si="5"/>
        <v>1504917.6146479999</v>
      </c>
      <c r="G98" s="9"/>
      <c r="H98" s="8">
        <v>7.5999999999999998E-2</v>
      </c>
      <c r="I98" s="9"/>
      <c r="J98" s="10">
        <f t="shared" si="6"/>
        <v>55637.368640000001</v>
      </c>
      <c r="K98" s="11"/>
      <c r="L98" s="12">
        <v>732070.64</v>
      </c>
      <c r="M98" s="13"/>
      <c r="N98" s="14">
        <f t="shared" si="7"/>
        <v>35524.23160000005</v>
      </c>
      <c r="O98" s="15"/>
      <c r="P98" s="16">
        <f t="shared" si="8"/>
        <v>2.1605417765413031</v>
      </c>
      <c r="Q98" s="15"/>
      <c r="R98" s="24">
        <f t="shared" si="9"/>
        <v>2.2365417765413032</v>
      </c>
      <c r="T98" s="22"/>
      <c r="Y98" s="25"/>
    </row>
    <row r="99" spans="2:25" ht="15" thickBot="1" x14ac:dyDescent="0.35">
      <c r="B99" s="6">
        <v>44467</v>
      </c>
      <c r="C99" s="7"/>
      <c r="D99" s="8">
        <v>1.3382000000000001</v>
      </c>
      <c r="E99" s="9"/>
      <c r="F99" s="10">
        <f t="shared" si="5"/>
        <v>1010131.0792424</v>
      </c>
      <c r="G99" s="9"/>
      <c r="H99" s="8">
        <v>7.5999999999999998E-2</v>
      </c>
      <c r="I99" s="9"/>
      <c r="J99" s="10">
        <f t="shared" si="6"/>
        <v>57368.078031999998</v>
      </c>
      <c r="K99" s="11"/>
      <c r="L99" s="12">
        <v>754843.13199999998</v>
      </c>
      <c r="M99" s="13"/>
      <c r="N99" s="14">
        <f t="shared" si="7"/>
        <v>35524.23160000005</v>
      </c>
      <c r="O99" s="15"/>
      <c r="P99" s="16">
        <f t="shared" si="8"/>
        <v>1.4042882491766653</v>
      </c>
      <c r="Q99" s="15"/>
      <c r="R99" s="24">
        <f t="shared" si="9"/>
        <v>1.4802882491766653</v>
      </c>
      <c r="T99" s="22"/>
      <c r="Y99" s="25"/>
    </row>
    <row r="100" spans="2:25" ht="15" thickBot="1" x14ac:dyDescent="0.35">
      <c r="B100" s="6">
        <v>44468</v>
      </c>
      <c r="C100" s="7"/>
      <c r="D100" s="8">
        <v>1.034</v>
      </c>
      <c r="E100" s="9"/>
      <c r="F100" s="10">
        <f t="shared" si="5"/>
        <v>775499.7673500001</v>
      </c>
      <c r="G100" s="9"/>
      <c r="H100" s="8">
        <v>7.5999999999999998E-2</v>
      </c>
      <c r="I100" s="9"/>
      <c r="J100" s="10">
        <f t="shared" si="6"/>
        <v>56999.982900000003</v>
      </c>
      <c r="K100" s="11"/>
      <c r="L100" s="12">
        <v>749999.77500000002</v>
      </c>
      <c r="M100" s="13"/>
      <c r="N100" s="14">
        <f t="shared" si="7"/>
        <v>35524.23160000005</v>
      </c>
      <c r="O100" s="15"/>
      <c r="P100" s="16">
        <f t="shared" si="8"/>
        <v>1.0854112145807007</v>
      </c>
      <c r="Q100" s="15"/>
      <c r="R100" s="24">
        <f t="shared" si="9"/>
        <v>1.1614112145807007</v>
      </c>
      <c r="T100" s="22"/>
      <c r="Y100" s="25"/>
    </row>
    <row r="101" spans="2:25" ht="15" thickBot="1" x14ac:dyDescent="0.35">
      <c r="B101" s="6">
        <v>44469</v>
      </c>
      <c r="C101" s="7"/>
      <c r="D101" s="8">
        <v>1.2047000000000001</v>
      </c>
      <c r="E101" s="9"/>
      <c r="F101" s="10">
        <f t="shared" si="5"/>
        <v>934948.55261570017</v>
      </c>
      <c r="G101" s="9"/>
      <c r="H101" s="8">
        <v>7.5999999999999998E-2</v>
      </c>
      <c r="I101" s="9"/>
      <c r="J101" s="10">
        <f t="shared" si="6"/>
        <v>58982.393956</v>
      </c>
      <c r="K101" s="11"/>
      <c r="L101" s="12">
        <v>776084.13100000005</v>
      </c>
      <c r="M101" s="13"/>
      <c r="N101" s="14">
        <f t="shared" si="7"/>
        <v>35524.23160000005</v>
      </c>
      <c r="O101" s="15"/>
      <c r="P101" s="16">
        <f t="shared" si="8"/>
        <v>1.2624887647483929</v>
      </c>
      <c r="Q101" s="15"/>
      <c r="R101" s="24">
        <f t="shared" si="9"/>
        <v>1.338488764748393</v>
      </c>
      <c r="T101" s="22"/>
      <c r="Y101" s="25"/>
    </row>
    <row r="102" spans="2:25" ht="15" thickBot="1" x14ac:dyDescent="0.35"/>
    <row r="103" spans="2:25" ht="15" thickBot="1" x14ac:dyDescent="0.35">
      <c r="B103" s="6" t="s">
        <v>8</v>
      </c>
      <c r="D103" s="8">
        <f>SUMPRODUCT(D10:D101, L10:L101)/L103</f>
        <v>2.9551668107837252</v>
      </c>
      <c r="F103" s="10">
        <f>SUM(F10:F101)</f>
        <v>184124102.36406472</v>
      </c>
      <c r="G103" s="21"/>
      <c r="H103" s="8">
        <f>SUMPRODUCT(H10:H101, L10:L101)/L103</f>
        <v>7.6000000000000012E-2</v>
      </c>
      <c r="J103" s="10">
        <f>SUM(J10:J101)</f>
        <v>4735242.6024160013</v>
      </c>
      <c r="L103" s="12">
        <f>SUM(L10:L101)</f>
        <v>62305823.716000006</v>
      </c>
      <c r="N103" s="14">
        <f>SUM(N10:N101)</f>
        <v>3268229.3072000048</v>
      </c>
      <c r="P103" s="16">
        <f>F103/(L103-N103)</f>
        <v>3.1187602443472806</v>
      </c>
      <c r="R103" s="16">
        <f>P103+H103</f>
        <v>3.1947602443472807</v>
      </c>
      <c r="T103" s="20"/>
    </row>
  </sheetData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CfD_Quarterly_Reconciliation</vt:lpstr>
      <vt:lpstr>CfD_Quarterly_Reconciliation!Print_Area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Garner, Tom</dc:creator>
  <cp:lastModifiedBy>Garner, Tom</cp:lastModifiedBy>
  <cp:lastPrinted>2021-11-10T12:24:34Z</cp:lastPrinted>
  <dcterms:created xsi:type="dcterms:W3CDTF">2021-11-10T12:16:23Z</dcterms:created>
  <dcterms:modified xsi:type="dcterms:W3CDTF">2021-11-18T13:15:57Z</dcterms:modified>
</cp:coreProperties>
</file>